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<sst xmlns="http://schemas.openxmlformats.org/spreadsheetml/2006/main" count="94" uniqueCount="94">
  <si>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</si>
  <si>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</si>
  <si>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</si>
  <si>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</si>
  <si>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</si>
  <si>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</si>
  <si>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</si>
  <si>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</si>
  <si>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</si>
  <si>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</si>
  <si>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</si>
  <si>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</si>
  <si>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</si>
  <si>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</si>
  <si>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</si>
  <si>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</si>
  <si>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</si>
  <si>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</si>
  <si>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</si>
  <si>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</si>
  <si>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</si>
  <si>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</si>
  <si>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</si>
  <si>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</si>
  <si>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</si>
  <si>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</si>
  <si>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</si>
  <si>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</si>
  <si>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</si>
  <si>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</si>
  <si>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</si>
  <si>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</si>
  <si>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</si>
  <si>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</si>
  <si>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</si>
  <si>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</si>
  <si>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</si>
  <si>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</si>
  <si>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</si>
  <si>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</si>
  <si>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</si>
  <si>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</si>
  <si>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</si>
  <si>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</si>
  <si>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</si>
  <si>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</si>
  <si>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</si>
  <si>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</si>
  <si>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</si>
  <si>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</si>
  <si>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</si>
  <si>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</si>
  <si>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</si>
  <si>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</si>
  <si>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</si>
  <si>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</si>
  <si>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</si>
  <si>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</si>
  <si>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</si>
  <si>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</si>
  <si>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</si>
  <si>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</si>
  <si>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</si>
  <si>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</si>
  <si>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</si>
  <si>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</si>
  <si>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</si>
  <si>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</si>
  <si>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</si>
  <si>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</si>
  <si>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</si>
  <si>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</si>
  <si>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</si>
  <si>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</si>
  <si>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</si>
  <si>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</si>
  <si>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</si>
  <si>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</si>
  <si>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</si>
  <si>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</si>
  <si>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</si>
  <si>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</si>
  <si>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</si>
  <si>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</si>
  <si>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</si>
  <si>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</si>
  <si>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</si>
  <si>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</si>
  <si>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</si>
  <si>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</si>
  <si>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</si>
  <si>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</si>
  <si>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</si>
  <si>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23/09/13 - VENCIMENTO 30/09/13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</si>
</sst>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500552</v>
      </c>
      <c r="C7" s="10">
        <f aca="true" t="shared" si="0" ref="C7:I7">C8+C16+C20</f>
        <v>397352</v>
      </c>
      <c r="D7" s="10">
        <f t="shared" si="0"/>
        <v>562668</v>
      </c>
      <c r="E7" s="10">
        <f t="shared" si="0"/>
        <v>721880</v>
      </c>
      <c r="F7" s="10">
        <f t="shared" si="0"/>
        <v>443363</v>
      </c>
      <c r="G7" s="10">
        <f t="shared" si="0"/>
        <v>714793</v>
      </c>
      <c r="H7" s="10">
        <f t="shared" si="0"/>
        <v>364108</v>
      </c>
      <c r="I7" s="10">
        <f t="shared" si="0"/>
        <v>261966</v>
      </c>
      <c r="J7" s="10">
        <f>+J8+J16+J20</f>
        <v>3966682</v>
      </c>
      <c r="L7" s="42"/>
    </row>
    <row r="8" spans="1:10" ht="15.75">
      <c r="A8" s="11" t="s">
        <v>22</v>
      </c>
      <c r="B8" s="12">
        <f>+B9+B12</f>
        <v>280962</v>
      </c>
      <c r="C8" s="12">
        <f>+C9+C12</f>
        <v>239657</v>
      </c>
      <c r="D8" s="12">
        <f aca="true" t="shared" si="1" ref="D8:I8">+D9+D12</f>
        <v>360454</v>
      </c>
      <c r="E8" s="12">
        <f t="shared" si="1"/>
        <v>430412</v>
      </c>
      <c r="F8" s="12">
        <f t="shared" si="1"/>
        <v>256218</v>
      </c>
      <c r="G8" s="12">
        <f t="shared" si="1"/>
        <v>419411</v>
      </c>
      <c r="H8" s="12">
        <f t="shared" si="1"/>
        <v>197234</v>
      </c>
      <c r="I8" s="12">
        <f t="shared" si="1"/>
        <v>159522</v>
      </c>
      <c r="J8" s="12">
        <f>SUM(B8:I8)</f>
        <v>2343870</v>
      </c>
    </row>
    <row r="9" spans="1:10" ht="15.75">
      <c r="A9" s="13" t="s">
        <v>23</v>
      </c>
      <c r="B9" s="14">
        <v>32903</v>
      </c>
      <c r="C9" s="14">
        <v>33314</v>
      </c>
      <c r="D9" s="14">
        <v>36323</v>
      </c>
      <c r="E9" s="14">
        <v>41286</v>
      </c>
      <c r="F9" s="14">
        <v>34997</v>
      </c>
      <c r="G9" s="14">
        <v>42153</v>
      </c>
      <c r="H9" s="14">
        <v>18444</v>
      </c>
      <c r="I9" s="14">
        <v>22936</v>
      </c>
      <c r="J9" s="12">
        <f aca="true" t="shared" si="2" ref="J9:J15">SUM(B9:I9)</f>
        <v>262356</v>
      </c>
    </row>
    <row r="10" spans="1:10" ht="15.75">
      <c r="A10" s="15" t="s">
        <v>24</v>
      </c>
      <c r="B10" s="14">
        <f>+B9-B11</f>
        <v>32903</v>
      </c>
      <c r="C10" s="14">
        <f aca="true" t="shared" si="3" ref="C10:I10">+C9-C11</f>
        <v>33314</v>
      </c>
      <c r="D10" s="14">
        <f t="shared" si="3"/>
        <v>36323</v>
      </c>
      <c r="E10" s="14">
        <f t="shared" si="3"/>
        <v>41286</v>
      </c>
      <c r="F10" s="14">
        <f t="shared" si="3"/>
        <v>34997</v>
      </c>
      <c r="G10" s="14">
        <f t="shared" si="3"/>
        <v>42153</v>
      </c>
      <c r="H10" s="14">
        <f t="shared" si="3"/>
        <v>18444</v>
      </c>
      <c r="I10" s="14">
        <f t="shared" si="3"/>
        <v>22936</v>
      </c>
      <c r="J10" s="12">
        <f t="shared" si="2"/>
        <v>262356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248059</v>
      </c>
      <c r="C12" s="14">
        <f aca="true" t="shared" si="4" ref="C12:I12">C13+C14+C15</f>
        <v>206343</v>
      </c>
      <c r="D12" s="14">
        <f t="shared" si="4"/>
        <v>324131</v>
      </c>
      <c r="E12" s="14">
        <f t="shared" si="4"/>
        <v>389126</v>
      </c>
      <c r="F12" s="14">
        <f t="shared" si="4"/>
        <v>221221</v>
      </c>
      <c r="G12" s="14">
        <f t="shared" si="4"/>
        <v>377258</v>
      </c>
      <c r="H12" s="14">
        <f t="shared" si="4"/>
        <v>178790</v>
      </c>
      <c r="I12" s="14">
        <f t="shared" si="4"/>
        <v>136586</v>
      </c>
      <c r="J12" s="12">
        <f t="shared" si="2"/>
        <v>2081514</v>
      </c>
    </row>
    <row r="13" spans="1:10" ht="15.75">
      <c r="A13" s="15" t="s">
        <v>27</v>
      </c>
      <c r="B13" s="14">
        <v>105368</v>
      </c>
      <c r="C13" s="14">
        <v>89078</v>
      </c>
      <c r="D13" s="14">
        <v>141603</v>
      </c>
      <c r="E13" s="14">
        <v>169602</v>
      </c>
      <c r="F13" s="14">
        <v>100523</v>
      </c>
      <c r="G13" s="14">
        <v>170119</v>
      </c>
      <c r="H13" s="14">
        <v>79306</v>
      </c>
      <c r="I13" s="14">
        <v>59917</v>
      </c>
      <c r="J13" s="12">
        <f t="shared" si="2"/>
        <v>915516</v>
      </c>
    </row>
    <row r="14" spans="1:10" ht="15.75">
      <c r="A14" s="15" t="s">
        <v>28</v>
      </c>
      <c r="B14" s="14">
        <v>101846</v>
      </c>
      <c r="C14" s="14">
        <v>79953</v>
      </c>
      <c r="D14" s="14">
        <v>134619</v>
      </c>
      <c r="E14" s="14">
        <v>155957</v>
      </c>
      <c r="F14" s="14">
        <v>85716</v>
      </c>
      <c r="G14" s="14">
        <v>151630</v>
      </c>
      <c r="H14" s="14">
        <v>72047</v>
      </c>
      <c r="I14" s="14">
        <v>58698</v>
      </c>
      <c r="J14" s="12">
        <f t="shared" si="2"/>
        <v>840466</v>
      </c>
    </row>
    <row r="15" spans="1:10" ht="15.75">
      <c r="A15" s="15" t="s">
        <v>29</v>
      </c>
      <c r="B15" s="14">
        <v>40845</v>
      </c>
      <c r="C15" s="14">
        <v>37312</v>
      </c>
      <c r="D15" s="14">
        <v>47909</v>
      </c>
      <c r="E15" s="14">
        <v>63567</v>
      </c>
      <c r="F15" s="14">
        <v>34982</v>
      </c>
      <c r="G15" s="14">
        <v>55509</v>
      </c>
      <c r="H15" s="14">
        <v>27437</v>
      </c>
      <c r="I15" s="14">
        <v>17971</v>
      </c>
      <c r="J15" s="12">
        <f t="shared" si="2"/>
        <v>325532</v>
      </c>
    </row>
    <row r="16" spans="1:10" ht="15.75">
      <c r="A16" s="17" t="s">
        <v>30</v>
      </c>
      <c r="B16" s="18">
        <f>B17+B18+B19</f>
        <v>169972</v>
      </c>
      <c r="C16" s="18">
        <f aca="true" t="shared" si="5" ref="C16:I16">C17+C18+C19</f>
        <v>115314</v>
      </c>
      <c r="D16" s="18">
        <f t="shared" si="5"/>
        <v>137845</v>
      </c>
      <c r="E16" s="18">
        <f t="shared" si="5"/>
        <v>204512</v>
      </c>
      <c r="F16" s="18">
        <f t="shared" si="5"/>
        <v>137355</v>
      </c>
      <c r="G16" s="18">
        <f t="shared" si="5"/>
        <v>228690</v>
      </c>
      <c r="H16" s="18">
        <f t="shared" si="5"/>
        <v>137839</v>
      </c>
      <c r="I16" s="18">
        <f t="shared" si="5"/>
        <v>86326</v>
      </c>
      <c r="J16" s="12">
        <f aca="true" t="shared" si="6" ref="J16:J22">SUM(B16:I16)</f>
        <v>1217853</v>
      </c>
    </row>
    <row r="17" spans="1:10" ht="18.75" customHeight="1">
      <c r="A17" s="13" t="s">
        <v>31</v>
      </c>
      <c r="B17" s="14">
        <v>83001</v>
      </c>
      <c r="C17" s="14">
        <v>60687</v>
      </c>
      <c r="D17" s="14">
        <v>74827</v>
      </c>
      <c r="E17" s="14">
        <v>107883</v>
      </c>
      <c r="F17" s="14">
        <v>74133</v>
      </c>
      <c r="G17" s="14">
        <v>120836</v>
      </c>
      <c r="H17" s="14">
        <v>70282</v>
      </c>
      <c r="I17" s="14">
        <v>44617</v>
      </c>
      <c r="J17" s="12">
        <f t="shared" si="6"/>
        <v>636266</v>
      </c>
    </row>
    <row r="18" spans="1:10" ht="18.75" customHeight="1">
      <c r="A18" s="13" t="s">
        <v>32</v>
      </c>
      <c r="B18" s="14">
        <v>63226</v>
      </c>
      <c r="C18" s="14">
        <v>37625</v>
      </c>
      <c r="D18" s="14">
        <v>44400</v>
      </c>
      <c r="E18" s="14">
        <v>66575</v>
      </c>
      <c r="F18" s="14">
        <v>45803</v>
      </c>
      <c r="G18" s="14">
        <v>78720</v>
      </c>
      <c r="H18" s="14">
        <v>50724</v>
      </c>
      <c r="I18" s="14">
        <v>32492</v>
      </c>
      <c r="J18" s="12">
        <f t="shared" si="6"/>
        <v>419565</v>
      </c>
    </row>
    <row r="19" spans="1:10" ht="18.75" customHeight="1">
      <c r="A19" s="13" t="s">
        <v>33</v>
      </c>
      <c r="B19" s="14">
        <v>23745</v>
      </c>
      <c r="C19" s="14">
        <v>17002</v>
      </c>
      <c r="D19" s="14">
        <v>18618</v>
      </c>
      <c r="E19" s="14">
        <v>30054</v>
      </c>
      <c r="F19" s="14">
        <v>17419</v>
      </c>
      <c r="G19" s="14">
        <v>29134</v>
      </c>
      <c r="H19" s="14">
        <v>16833</v>
      </c>
      <c r="I19" s="14">
        <v>9217</v>
      </c>
      <c r="J19" s="12">
        <f t="shared" si="6"/>
        <v>162022</v>
      </c>
    </row>
    <row r="20" spans="1:10" ht="18.75" customHeight="1">
      <c r="A20" s="17" t="s">
        <v>34</v>
      </c>
      <c r="B20" s="14">
        <f>B21+B22</f>
        <v>49618</v>
      </c>
      <c r="C20" s="14">
        <f aca="true" t="shared" si="7" ref="C20:I20">C21+C22</f>
        <v>42381</v>
      </c>
      <c r="D20" s="14">
        <f t="shared" si="7"/>
        <v>64369</v>
      </c>
      <c r="E20" s="14">
        <f t="shared" si="7"/>
        <v>86956</v>
      </c>
      <c r="F20" s="14">
        <f t="shared" si="7"/>
        <v>49790</v>
      </c>
      <c r="G20" s="14">
        <f t="shared" si="7"/>
        <v>66692</v>
      </c>
      <c r="H20" s="14">
        <f t="shared" si="7"/>
        <v>29035</v>
      </c>
      <c r="I20" s="14">
        <f t="shared" si="7"/>
        <v>16118</v>
      </c>
      <c r="J20" s="12">
        <f t="shared" si="6"/>
        <v>404959</v>
      </c>
    </row>
    <row r="21" spans="1:10" ht="18.75" customHeight="1">
      <c r="A21" s="13" t="s">
        <v>35</v>
      </c>
      <c r="B21" s="14">
        <v>28282</v>
      </c>
      <c r="C21" s="14">
        <v>24157</v>
      </c>
      <c r="D21" s="14">
        <v>36690</v>
      </c>
      <c r="E21" s="14">
        <v>49565</v>
      </c>
      <c r="F21" s="14">
        <v>28380</v>
      </c>
      <c r="G21" s="14">
        <v>38014</v>
      </c>
      <c r="H21" s="14">
        <v>16550</v>
      </c>
      <c r="I21" s="14">
        <v>9187</v>
      </c>
      <c r="J21" s="12">
        <f t="shared" si="6"/>
        <v>230825</v>
      </c>
    </row>
    <row r="22" spans="1:10" ht="18.75" customHeight="1">
      <c r="A22" s="13" t="s">
        <v>36</v>
      </c>
      <c r="B22" s="14">
        <v>21336</v>
      </c>
      <c r="C22" s="14">
        <v>18224</v>
      </c>
      <c r="D22" s="14">
        <v>27679</v>
      </c>
      <c r="E22" s="14">
        <v>37391</v>
      </c>
      <c r="F22" s="14">
        <v>21410</v>
      </c>
      <c r="G22" s="14">
        <v>28678</v>
      </c>
      <c r="H22" s="14">
        <v>12485</v>
      </c>
      <c r="I22" s="14">
        <v>6931</v>
      </c>
      <c r="J22" s="12">
        <f t="shared" si="6"/>
        <v>174134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0.9723</v>
      </c>
      <c r="C25" s="22">
        <v>0.9838</v>
      </c>
      <c r="D25" s="22">
        <v>1</v>
      </c>
      <c r="E25" s="22">
        <v>1</v>
      </c>
      <c r="F25" s="22">
        <v>1</v>
      </c>
      <c r="G25" s="22">
        <v>1</v>
      </c>
      <c r="H25" s="22">
        <v>0.9393</v>
      </c>
      <c r="I25" s="22">
        <v>0.9842</v>
      </c>
      <c r="J25" s="21"/>
    </row>
    <row r="26" spans="1:10" ht="18.75" customHeight="1">
      <c r="A26" s="17" t="s">
        <v>38</v>
      </c>
      <c r="B26" s="23">
        <v>0.849</v>
      </c>
      <c r="C26" s="23">
        <v>0.7853</v>
      </c>
      <c r="D26" s="23">
        <v>0.8038</v>
      </c>
      <c r="E26" s="23">
        <v>0.8088</v>
      </c>
      <c r="F26" s="23">
        <v>0.7578</v>
      </c>
      <c r="G26" s="23">
        <v>0.735</v>
      </c>
      <c r="H26" s="23">
        <v>0.656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0.960077694625134</v>
      </c>
      <c r="C28" s="23">
        <f aca="true" t="shared" si="8" ref="C28:I28">(((+C$8+C$16)*C$25)+(C$20*C$26))/C$7</f>
        <v>0.9626282719100446</v>
      </c>
      <c r="D28" s="23">
        <f t="shared" si="8"/>
        <v>0.9775547964341318</v>
      </c>
      <c r="E28" s="23">
        <f t="shared" si="8"/>
        <v>0.9769684889455311</v>
      </c>
      <c r="F28" s="23">
        <f t="shared" si="8"/>
        <v>0.9728007569418288</v>
      </c>
      <c r="G28" s="23">
        <f t="shared" si="8"/>
        <v>0.9752748278172841</v>
      </c>
      <c r="H28" s="23">
        <f t="shared" si="8"/>
        <v>0.9167088580860625</v>
      </c>
      <c r="I28" s="23">
        <f t="shared" si="8"/>
        <v>0.9768413626195767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73</v>
      </c>
      <c r="B31" s="26">
        <f>B28*B30</f>
        <v>1.4962810870732715</v>
      </c>
      <c r="C31" s="26">
        <f aca="true" t="shared" si="9" ref="C31:I31">C28*C30</f>
        <v>1.4752278267021435</v>
      </c>
      <c r="D31" s="26">
        <f t="shared" si="9"/>
        <v>1.5134503358393228</v>
      </c>
      <c r="E31" s="26">
        <f t="shared" si="9"/>
        <v>1.5117610397943149</v>
      </c>
      <c r="F31" s="26">
        <f t="shared" si="9"/>
        <v>1.4649406598787</v>
      </c>
      <c r="G31" s="26">
        <f t="shared" si="9"/>
        <v>1.5393737882268013</v>
      </c>
      <c r="H31" s="26">
        <f t="shared" si="9"/>
        <v>1.6581429825060698</v>
      </c>
      <c r="I31" s="26">
        <f t="shared" si="9"/>
        <v>1.868990579100036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15630.5</v>
      </c>
      <c r="C33" s="21">
        <f aca="true" t="shared" si="10" ref="C33:I33">+C35</f>
        <v>7907.3</v>
      </c>
      <c r="D33" s="21">
        <f t="shared" si="10"/>
        <v>9061.44</v>
      </c>
      <c r="E33" s="21">
        <f t="shared" si="10"/>
        <v>12190.45</v>
      </c>
      <c r="F33" s="21">
        <f t="shared" si="10"/>
        <v>14840.11</v>
      </c>
      <c r="G33" s="21">
        <f t="shared" si="10"/>
        <v>16747.63</v>
      </c>
      <c r="H33" s="21">
        <f t="shared" si="10"/>
        <v>11528.26</v>
      </c>
      <c r="I33" s="21">
        <f t="shared" si="10"/>
        <v>12385.16</v>
      </c>
      <c r="J33" s="21">
        <f aca="true" t="shared" si="11" ref="J33:J51">SUM(B33:I33)</f>
        <v>100290.85</v>
      </c>
    </row>
    <row r="34" spans="1:10" ht="18.75" customHeight="1">
      <c r="A34" s="17" t="s">
        <v>40</v>
      </c>
      <c r="B34" s="58">
        <v>736</v>
      </c>
      <c r="C34" s="58">
        <v>532</v>
      </c>
      <c r="D34" s="58">
        <v>751</v>
      </c>
      <c r="E34" s="58">
        <v>987</v>
      </c>
      <c r="F34" s="58">
        <v>613</v>
      </c>
      <c r="G34" s="58">
        <v>1071</v>
      </c>
      <c r="H34" s="58">
        <v>589</v>
      </c>
      <c r="I34" s="58">
        <v>464</v>
      </c>
      <c r="J34" s="58">
        <f t="shared" si="11"/>
        <v>5743</v>
      </c>
    </row>
    <row r="35" spans="1:10" ht="18.75" customHeight="1">
      <c r="A35" s="17" t="s">
        <v>41</v>
      </c>
      <c r="B35" s="21">
        <v>15630.5</v>
      </c>
      <c r="C35" s="21">
        <v>7907.3</v>
      </c>
      <c r="D35" s="21">
        <v>9061.44</v>
      </c>
      <c r="E35" s="21">
        <v>12190.45</v>
      </c>
      <c r="F35" s="21">
        <v>14840.11</v>
      </c>
      <c r="G35" s="21">
        <v>16747.63</v>
      </c>
      <c r="H35" s="21">
        <v>11528.26</v>
      </c>
      <c r="I35" s="21">
        <v>12385.16</v>
      </c>
      <c r="J35" s="21">
        <f t="shared" si="11"/>
        <v>100290.85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764596.99</v>
      </c>
      <c r="C37" s="29">
        <f aca="true" t="shared" si="12" ref="C37:I37">+C38+C39</f>
        <v>594092.03</v>
      </c>
      <c r="D37" s="29">
        <f t="shared" si="12"/>
        <v>860631.5099999999</v>
      </c>
      <c r="E37" s="29">
        <f t="shared" si="12"/>
        <v>1103500.51</v>
      </c>
      <c r="F37" s="29">
        <f t="shared" si="12"/>
        <v>664340.6</v>
      </c>
      <c r="G37" s="29">
        <f t="shared" si="12"/>
        <v>1117081.24</v>
      </c>
      <c r="H37" s="29">
        <f t="shared" si="12"/>
        <v>615271.39</v>
      </c>
      <c r="I37" s="29">
        <f t="shared" si="12"/>
        <v>501997.14999999997</v>
      </c>
      <c r="J37" s="29">
        <f t="shared" si="11"/>
        <v>6221511.42</v>
      </c>
      <c r="L37" s="43"/>
      <c r="M37" s="43"/>
    </row>
    <row r="38" spans="1:10" ht="15.75">
      <c r="A38" s="17" t="s">
        <v>74</v>
      </c>
      <c r="B38" s="30">
        <f>ROUND(+B7*B31,2)</f>
        <v>748966.49</v>
      </c>
      <c r="C38" s="30">
        <f aca="true" t="shared" si="13" ref="C38:I38">ROUND(+C7*C31,2)</f>
        <v>586184.73</v>
      </c>
      <c r="D38" s="30">
        <f t="shared" si="13"/>
        <v>851570.07</v>
      </c>
      <c r="E38" s="30">
        <f t="shared" si="13"/>
        <v>1091310.06</v>
      </c>
      <c r="F38" s="30">
        <f t="shared" si="13"/>
        <v>649500.49</v>
      </c>
      <c r="G38" s="30">
        <f t="shared" si="13"/>
        <v>1100333.61</v>
      </c>
      <c r="H38" s="30">
        <f t="shared" si="13"/>
        <v>603743.13</v>
      </c>
      <c r="I38" s="30">
        <f t="shared" si="13"/>
        <v>489611.99</v>
      </c>
      <c r="J38" s="30">
        <f>SUM(B38:I38)</f>
        <v>6121220.57</v>
      </c>
    </row>
    <row r="39" spans="1:12" ht="15.75">
      <c r="A39" s="17" t="s">
        <v>43</v>
      </c>
      <c r="B39" s="57">
        <f>+B33</f>
        <v>15630.5</v>
      </c>
      <c r="C39" s="57">
        <f aca="true" t="shared" si="14" ref="C39:I39">+C33</f>
        <v>7907.3</v>
      </c>
      <c r="D39" s="57">
        <f t="shared" si="14"/>
        <v>9061.44</v>
      </c>
      <c r="E39" s="57">
        <f t="shared" si="14"/>
        <v>12190.45</v>
      </c>
      <c r="F39" s="57">
        <f t="shared" si="14"/>
        <v>14840.11</v>
      </c>
      <c r="G39" s="57">
        <f t="shared" si="14"/>
        <v>16747.63</v>
      </c>
      <c r="H39" s="57">
        <f t="shared" si="14"/>
        <v>11528.26</v>
      </c>
      <c r="I39" s="57">
        <f t="shared" si="14"/>
        <v>12385.16</v>
      </c>
      <c r="J39" s="57">
        <f t="shared" si="11"/>
        <v>100290.85</v>
      </c>
      <c r="L39" s="65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-117323.54000000001</v>
      </c>
      <c r="C41" s="31">
        <f t="shared" si="15"/>
        <v>-124094.38</v>
      </c>
      <c r="D41" s="31">
        <f t="shared" si="15"/>
        <v>-122343.83</v>
      </c>
      <c r="E41" s="31">
        <f t="shared" si="15"/>
        <v>-153056.84</v>
      </c>
      <c r="F41" s="31">
        <f t="shared" si="15"/>
        <v>-112303.74</v>
      </c>
      <c r="G41" s="31">
        <f t="shared" si="15"/>
        <v>-169156.89</v>
      </c>
      <c r="H41" s="31">
        <f t="shared" si="15"/>
        <v>-82431.64</v>
      </c>
      <c r="I41" s="31">
        <f t="shared" si="15"/>
        <v>-78284.69</v>
      </c>
      <c r="J41" s="31">
        <f t="shared" si="15"/>
        <v>-958995.55</v>
      </c>
      <c r="L41" s="42"/>
    </row>
    <row r="42" spans="1:12" ht="15.75">
      <c r="A42" s="17" t="s">
        <v>44</v>
      </c>
      <c r="B42" s="32">
        <f>B43+B44</f>
        <v>-98709</v>
      </c>
      <c r="C42" s="32">
        <f aca="true" t="shared" si="16" ref="C42:I42">C43+C44</f>
        <v>-99942</v>
      </c>
      <c r="D42" s="32">
        <f t="shared" si="16"/>
        <v>-108969</v>
      </c>
      <c r="E42" s="32">
        <f t="shared" si="16"/>
        <v>-123858</v>
      </c>
      <c r="F42" s="32">
        <f t="shared" si="16"/>
        <v>-104991</v>
      </c>
      <c r="G42" s="32">
        <f t="shared" si="16"/>
        <v>-126459</v>
      </c>
      <c r="H42" s="32">
        <f t="shared" si="16"/>
        <v>-55332</v>
      </c>
      <c r="I42" s="32">
        <f t="shared" si="16"/>
        <v>-68808</v>
      </c>
      <c r="J42" s="31">
        <f t="shared" si="11"/>
        <v>-787068</v>
      </c>
      <c r="L42" s="43"/>
    </row>
    <row r="43" spans="1:12" ht="15.75">
      <c r="A43" s="13" t="s">
        <v>69</v>
      </c>
      <c r="B43" s="20">
        <f aca="true" t="shared" si="17" ref="B43:I43">ROUND(-B9*$D$3,2)</f>
        <v>-98709</v>
      </c>
      <c r="C43" s="20">
        <f t="shared" si="17"/>
        <v>-99942</v>
      </c>
      <c r="D43" s="20">
        <f t="shared" si="17"/>
        <v>-108969</v>
      </c>
      <c r="E43" s="20">
        <f t="shared" si="17"/>
        <v>-123858</v>
      </c>
      <c r="F43" s="20">
        <f t="shared" si="17"/>
        <v>-104991</v>
      </c>
      <c r="G43" s="20">
        <f t="shared" si="17"/>
        <v>-126459</v>
      </c>
      <c r="H43" s="20">
        <f t="shared" si="17"/>
        <v>-55332</v>
      </c>
      <c r="I43" s="20">
        <f t="shared" si="17"/>
        <v>-68808</v>
      </c>
      <c r="J43" s="57">
        <f t="shared" si="11"/>
        <v>-787068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-18614.54</v>
      </c>
      <c r="C45" s="32">
        <f t="shared" si="19"/>
        <v>-24152.38</v>
      </c>
      <c r="D45" s="32">
        <f t="shared" si="19"/>
        <v>-13374.83</v>
      </c>
      <c r="E45" s="32">
        <f t="shared" si="19"/>
        <v>-29198.84</v>
      </c>
      <c r="F45" s="32">
        <f t="shared" si="19"/>
        <v>-7312.74</v>
      </c>
      <c r="G45" s="32">
        <f t="shared" si="19"/>
        <v>-42697.89</v>
      </c>
      <c r="H45" s="32">
        <f t="shared" si="19"/>
        <v>-27099.64</v>
      </c>
      <c r="I45" s="32">
        <f t="shared" si="19"/>
        <v>-9476.69</v>
      </c>
      <c r="J45" s="32">
        <f t="shared" si="19"/>
        <v>-171927.55</v>
      </c>
      <c r="L45" s="50"/>
    </row>
    <row r="46" spans="1:10" ht="15.75">
      <c r="A46" s="13" t="s">
        <v>62</v>
      </c>
      <c r="B46" s="27">
        <v>-18614.54</v>
      </c>
      <c r="C46" s="27">
        <v>-24152.38</v>
      </c>
      <c r="D46" s="27">
        <v>-13374.83</v>
      </c>
      <c r="E46" s="27">
        <v>-29198.84</v>
      </c>
      <c r="F46" s="27">
        <v>-7312.74</v>
      </c>
      <c r="G46" s="27">
        <v>-42697.89</v>
      </c>
      <c r="H46" s="27">
        <v>-27099.64</v>
      </c>
      <c r="I46" s="27">
        <v>-9476.69</v>
      </c>
      <c r="J46" s="27">
        <f t="shared" si="11"/>
        <v>-171927.55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647273.45</v>
      </c>
      <c r="C53" s="35">
        <f t="shared" si="20"/>
        <v>469997.65</v>
      </c>
      <c r="D53" s="35">
        <f t="shared" si="20"/>
        <v>738287.6799999999</v>
      </c>
      <c r="E53" s="35">
        <f t="shared" si="20"/>
        <v>950443.67</v>
      </c>
      <c r="F53" s="35">
        <f t="shared" si="20"/>
        <v>552036.86</v>
      </c>
      <c r="G53" s="35">
        <f t="shared" si="20"/>
        <v>947924.35</v>
      </c>
      <c r="H53" s="35">
        <f t="shared" si="20"/>
        <v>532839.75</v>
      </c>
      <c r="I53" s="35">
        <f t="shared" si="20"/>
        <v>423712.45999999996</v>
      </c>
      <c r="J53" s="35">
        <f>SUM(B53:I53)</f>
        <v>5262515.87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5262515.859999999</v>
      </c>
      <c r="L56" s="43"/>
    </row>
    <row r="57" spans="1:10" ht="17.25" customHeight="1">
      <c r="A57" s="17" t="s">
        <v>48</v>
      </c>
      <c r="B57" s="45">
        <v>130928</v>
      </c>
      <c r="C57" s="45">
        <v>136033.63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266961.63</v>
      </c>
    </row>
    <row r="58" spans="1:10" ht="17.25" customHeight="1">
      <c r="A58" s="17" t="s">
        <v>54</v>
      </c>
      <c r="B58" s="45">
        <v>516345.45</v>
      </c>
      <c r="C58" s="45">
        <v>333964.02</v>
      </c>
      <c r="D58" s="44">
        <v>0</v>
      </c>
      <c r="E58" s="45">
        <v>419772.35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1270081.8199999998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290268.74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290268.74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284589.34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284589.34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115206.68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115206.68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48222.94</v>
      </c>
      <c r="E62" s="44">
        <v>0</v>
      </c>
      <c r="F62" s="45">
        <v>89470.41</v>
      </c>
      <c r="G62" s="44">
        <v>0</v>
      </c>
      <c r="H62" s="44">
        <v>0</v>
      </c>
      <c r="I62" s="44">
        <v>0</v>
      </c>
      <c r="J62" s="35">
        <f t="shared" si="21"/>
        <v>137693.35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332026.17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332026.17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169944.53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169944.53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28700.62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28700.62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462566.45</v>
      </c>
      <c r="G66" s="44">
        <v>0</v>
      </c>
      <c r="H66" s="44">
        <v>0</v>
      </c>
      <c r="I66" s="44">
        <v>0</v>
      </c>
      <c r="J66" s="35">
        <f t="shared" si="21"/>
        <v>462566.45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528149.74</v>
      </c>
      <c r="H67" s="45">
        <v>532839.75</v>
      </c>
      <c r="I67" s="44">
        <v>0</v>
      </c>
      <c r="J67" s="32">
        <f t="shared" si="21"/>
        <v>1060989.49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419774.59</v>
      </c>
      <c r="H68" s="44">
        <v>0</v>
      </c>
      <c r="I68" s="44">
        <v>0</v>
      </c>
      <c r="J68" s="35">
        <f t="shared" si="21"/>
        <v>419774.59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148816.02</v>
      </c>
      <c r="J69" s="32">
        <f t="shared" si="21"/>
        <v>148816.02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274896.43</v>
      </c>
      <c r="J70" s="35">
        <f t="shared" si="21"/>
        <v>274896.43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1.5832253879341414</v>
      </c>
      <c r="C75" s="55">
        <v>1.5516159409304524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1.475351394896328</v>
      </c>
      <c r="C76" s="55">
        <v>1.4451938375880482</v>
      </c>
      <c r="D76" s="55"/>
      <c r="E76" s="55">
        <v>1.5433857676701257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1.4166804023598465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1.4911636997780495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1.7910000405860629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1.7098981675838203</v>
      </c>
      <c r="E80" s="55">
        <v>0</v>
      </c>
      <c r="F80" s="55">
        <v>1.5149616269082649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1.4892210719783847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1.4871596147667756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1.473561795677074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1.455212661344857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1.4802191296969578</v>
      </c>
      <c r="H85" s="55">
        <v>1.6581429960341436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1.6168942467134928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1.8276701842169976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1.8919355240894113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2013-09-27T18:17:38Z</dcterms:modified>
  <cp:category/>
  <cp:version/>
  <cp:contentType/>
  <cp:contentStatus/>
</cp:coreProperties>
</file>