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<sst xmlns="http://schemas.openxmlformats.org/spreadsheetml/2006/main" count="94" uniqueCount="94">
  <si>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</si>
  <si>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</si>
  <si>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</si>
  <si>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</si>
  <si>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</si>
  <si>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</si>
  <si>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</si>
  <si>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</si>
  <si>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</si>
  <si>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</si>
  <si>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</si>
  <si>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</si>
  <si>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</si>
  <si>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</si>
  <si>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</si>
  <si>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</si>
  <si>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</si>
  <si>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</si>
  <si>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</si>
  <si>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</si>
  <si>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</si>
  <si>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</si>
  <si>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</si>
  <si>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</si>
  <si>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</si>
  <si>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</si>
  <si>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</si>
  <si>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</si>
  <si>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</si>
  <si>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</si>
  <si>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</si>
  <si>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</si>
  <si>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</si>
  <si>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</si>
  <si>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</si>
  <si>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</si>
  <si>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</si>
  <si>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</si>
  <si>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</si>
  <si>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</si>
  <si>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</si>
  <si>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</si>
  <si>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</si>
  <si>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</si>
  <si>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</si>
  <si>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</si>
  <si>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</si>
  <si>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</si>
  <si>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</si>
  <si>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</si>
  <si>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</si>
  <si>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</si>
  <si>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</si>
  <si>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</si>
  <si>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</si>
  <si>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</si>
  <si>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</si>
  <si>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</si>
  <si>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</si>
  <si>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</si>
  <si>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</si>
  <si>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</si>
  <si>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</si>
  <si>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</si>
  <si>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</si>
  <si>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</si>
  <si>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</si>
  <si>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</si>
  <si>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</si>
  <si>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</si>
  <si>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</si>
  <si>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</si>
  <si>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</si>
  <si>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</si>
  <si>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</si>
  <si>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</si>
  <si>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</si>
  <si>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</si>
  <si>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</si>
  <si>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</si>
  <si>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</si>
  <si>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</si>
  <si>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</si>
  <si>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</si>
  <si>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</si>
  <si>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</si>
  <si>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</si>
  <si>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</si>
  <si>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</si>
  <si>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</si>
  <si>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</si>
  <si>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</si>
  <si>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</si>
  <si>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17/09/13 - VENCIMENTO 24/09/13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</si>
</sst>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>
      <c r="A2" s="61" t="s">
        <v>93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2" t="s">
        <v>18</v>
      </c>
      <c r="B4" s="62" t="s">
        <v>19</v>
      </c>
      <c r="C4" s="62"/>
      <c r="D4" s="62"/>
      <c r="E4" s="62"/>
      <c r="F4" s="62"/>
      <c r="G4" s="62"/>
      <c r="H4" s="62"/>
      <c r="I4" s="62"/>
      <c r="J4" s="63" t="s">
        <v>20</v>
      </c>
    </row>
    <row r="5" spans="1:10" ht="38.25">
      <c r="A5" s="62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2"/>
    </row>
    <row r="6" spans="1:10" ht="15.75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2" ht="15.75">
      <c r="A7" s="9" t="s">
        <v>21</v>
      </c>
      <c r="B7" s="10">
        <f>B8+B16+B20</f>
        <v>516419</v>
      </c>
      <c r="C7" s="10">
        <f aca="true" t="shared" si="0" ref="C7:I7">C8+C16+C20</f>
        <v>411677</v>
      </c>
      <c r="D7" s="10">
        <f t="shared" si="0"/>
        <v>576167</v>
      </c>
      <c r="E7" s="10">
        <f t="shared" si="0"/>
        <v>742330</v>
      </c>
      <c r="F7" s="10">
        <f t="shared" si="0"/>
        <v>454323</v>
      </c>
      <c r="G7" s="10">
        <f t="shared" si="0"/>
        <v>739944</v>
      </c>
      <c r="H7" s="10">
        <f t="shared" si="0"/>
        <v>379474</v>
      </c>
      <c r="I7" s="10">
        <f t="shared" si="0"/>
        <v>272411</v>
      </c>
      <c r="J7" s="10">
        <f>+J8+J16+J20</f>
        <v>4092745</v>
      </c>
      <c r="L7" s="41"/>
    </row>
    <row r="8" spans="1:10" ht="15.75">
      <c r="A8" s="11" t="s">
        <v>22</v>
      </c>
      <c r="B8" s="12">
        <f>+B9+B12</f>
        <v>290285</v>
      </c>
      <c r="C8" s="12">
        <f>+C9+C12</f>
        <v>247003</v>
      </c>
      <c r="D8" s="12">
        <f aca="true" t="shared" si="1" ref="D8:I8">+D9+D12</f>
        <v>369247</v>
      </c>
      <c r="E8" s="12">
        <f t="shared" si="1"/>
        <v>441584</v>
      </c>
      <c r="F8" s="12">
        <f t="shared" si="1"/>
        <v>261058</v>
      </c>
      <c r="G8" s="12">
        <f t="shared" si="1"/>
        <v>431215</v>
      </c>
      <c r="H8" s="12">
        <f t="shared" si="1"/>
        <v>203385</v>
      </c>
      <c r="I8" s="12">
        <f t="shared" si="1"/>
        <v>164738</v>
      </c>
      <c r="J8" s="12">
        <f>SUM(B8:I8)</f>
        <v>2408515</v>
      </c>
    </row>
    <row r="9" spans="1:10" ht="15.75">
      <c r="A9" s="13" t="s">
        <v>23</v>
      </c>
      <c r="B9" s="14">
        <v>28475</v>
      </c>
      <c r="C9" s="14">
        <v>29431</v>
      </c>
      <c r="D9" s="14">
        <v>30264</v>
      </c>
      <c r="E9" s="14">
        <v>34872</v>
      </c>
      <c r="F9" s="14">
        <v>29767</v>
      </c>
      <c r="G9" s="14">
        <v>35160</v>
      </c>
      <c r="H9" s="14">
        <v>15903</v>
      </c>
      <c r="I9" s="14">
        <v>20486</v>
      </c>
      <c r="J9" s="12">
        <f aca="true" t="shared" si="2" ref="J9:J15">SUM(B9:I9)</f>
        <v>224358</v>
      </c>
    </row>
    <row r="10" spans="1:10" ht="15.75">
      <c r="A10" s="15" t="s">
        <v>24</v>
      </c>
      <c r="B10" s="14">
        <f>+B9-B11</f>
        <v>28475</v>
      </c>
      <c r="C10" s="14">
        <f aca="true" t="shared" si="3" ref="C10:I10">+C9-C11</f>
        <v>29431</v>
      </c>
      <c r="D10" s="14">
        <f t="shared" si="3"/>
        <v>30264</v>
      </c>
      <c r="E10" s="14">
        <f t="shared" si="3"/>
        <v>34872</v>
      </c>
      <c r="F10" s="14">
        <f t="shared" si="3"/>
        <v>29767</v>
      </c>
      <c r="G10" s="14">
        <f t="shared" si="3"/>
        <v>35160</v>
      </c>
      <c r="H10" s="14">
        <f t="shared" si="3"/>
        <v>15903</v>
      </c>
      <c r="I10" s="14">
        <f t="shared" si="3"/>
        <v>20486</v>
      </c>
      <c r="J10" s="12">
        <f t="shared" si="2"/>
        <v>224358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261810</v>
      </c>
      <c r="C12" s="14">
        <f aca="true" t="shared" si="4" ref="C12:I12">C13+C14+C15</f>
        <v>217572</v>
      </c>
      <c r="D12" s="14">
        <f t="shared" si="4"/>
        <v>338983</v>
      </c>
      <c r="E12" s="14">
        <f t="shared" si="4"/>
        <v>406712</v>
      </c>
      <c r="F12" s="14">
        <f t="shared" si="4"/>
        <v>231291</v>
      </c>
      <c r="G12" s="14">
        <f t="shared" si="4"/>
        <v>396055</v>
      </c>
      <c r="H12" s="14">
        <f t="shared" si="4"/>
        <v>187482</v>
      </c>
      <c r="I12" s="14">
        <f t="shared" si="4"/>
        <v>144252</v>
      </c>
      <c r="J12" s="12">
        <f t="shared" si="2"/>
        <v>2184157</v>
      </c>
    </row>
    <row r="13" spans="1:10" ht="15.75">
      <c r="A13" s="15" t="s">
        <v>27</v>
      </c>
      <c r="B13" s="14">
        <v>104210</v>
      </c>
      <c r="C13" s="14">
        <v>89163</v>
      </c>
      <c r="D13" s="14">
        <v>140434</v>
      </c>
      <c r="E13" s="14">
        <v>167734</v>
      </c>
      <c r="F13" s="14">
        <v>99687</v>
      </c>
      <c r="G13" s="14">
        <v>168725</v>
      </c>
      <c r="H13" s="14">
        <v>78115</v>
      </c>
      <c r="I13" s="14">
        <v>60336</v>
      </c>
      <c r="J13" s="12">
        <f t="shared" si="2"/>
        <v>908404</v>
      </c>
    </row>
    <row r="14" spans="1:10" ht="15.75">
      <c r="A14" s="15" t="s">
        <v>28</v>
      </c>
      <c r="B14" s="14">
        <v>112576</v>
      </c>
      <c r="C14" s="14">
        <v>87425</v>
      </c>
      <c r="D14" s="14">
        <v>146009</v>
      </c>
      <c r="E14" s="14">
        <v>169235</v>
      </c>
      <c r="F14" s="14">
        <v>93651</v>
      </c>
      <c r="G14" s="14">
        <v>165863</v>
      </c>
      <c r="H14" s="14">
        <v>78881</v>
      </c>
      <c r="I14" s="14">
        <v>63868</v>
      </c>
      <c r="J14" s="12">
        <f t="shared" si="2"/>
        <v>917508</v>
      </c>
    </row>
    <row r="15" spans="1:10" ht="15.75">
      <c r="A15" s="15" t="s">
        <v>29</v>
      </c>
      <c r="B15" s="14">
        <v>45024</v>
      </c>
      <c r="C15" s="14">
        <v>40984</v>
      </c>
      <c r="D15" s="14">
        <v>52540</v>
      </c>
      <c r="E15" s="14">
        <v>69743</v>
      </c>
      <c r="F15" s="14">
        <v>37953</v>
      </c>
      <c r="G15" s="14">
        <v>61467</v>
      </c>
      <c r="H15" s="14">
        <v>30486</v>
      </c>
      <c r="I15" s="14">
        <v>20048</v>
      </c>
      <c r="J15" s="12">
        <f t="shared" si="2"/>
        <v>358245</v>
      </c>
    </row>
    <row r="16" spans="1:10" ht="15.75">
      <c r="A16" s="17" t="s">
        <v>30</v>
      </c>
      <c r="B16" s="18">
        <f>B17+B18+B19</f>
        <v>176693</v>
      </c>
      <c r="C16" s="18">
        <f aca="true" t="shared" si="5" ref="C16:I16">C17+C18+C19</f>
        <v>120759</v>
      </c>
      <c r="D16" s="18">
        <f t="shared" si="5"/>
        <v>142285</v>
      </c>
      <c r="E16" s="18">
        <f t="shared" si="5"/>
        <v>212739</v>
      </c>
      <c r="F16" s="18">
        <f t="shared" si="5"/>
        <v>142415</v>
      </c>
      <c r="G16" s="18">
        <f t="shared" si="5"/>
        <v>241270</v>
      </c>
      <c r="H16" s="18">
        <f t="shared" si="5"/>
        <v>145996</v>
      </c>
      <c r="I16" s="18">
        <f t="shared" si="5"/>
        <v>90923</v>
      </c>
      <c r="J16" s="12">
        <f aca="true" t="shared" si="6" ref="J16:J22">SUM(B16:I16)</f>
        <v>1273080</v>
      </c>
    </row>
    <row r="17" spans="1:10" ht="18.75" customHeight="1">
      <c r="A17" s="13" t="s">
        <v>31</v>
      </c>
      <c r="B17" s="14">
        <v>79900</v>
      </c>
      <c r="C17" s="14">
        <v>58802</v>
      </c>
      <c r="D17" s="14">
        <v>69259</v>
      </c>
      <c r="E17" s="14">
        <v>102058</v>
      </c>
      <c r="F17" s="14">
        <v>71689</v>
      </c>
      <c r="G17" s="14">
        <v>118283</v>
      </c>
      <c r="H17" s="14">
        <v>70117</v>
      </c>
      <c r="I17" s="14">
        <v>43720</v>
      </c>
      <c r="J17" s="12">
        <f t="shared" si="6"/>
        <v>613828</v>
      </c>
    </row>
    <row r="18" spans="1:10" ht="18.75" customHeight="1">
      <c r="A18" s="13" t="s">
        <v>32</v>
      </c>
      <c r="B18" s="14">
        <v>71120</v>
      </c>
      <c r="C18" s="14">
        <v>43239</v>
      </c>
      <c r="D18" s="14">
        <v>52970</v>
      </c>
      <c r="E18" s="14">
        <v>77773</v>
      </c>
      <c r="F18" s="14">
        <v>52127</v>
      </c>
      <c r="G18" s="14">
        <v>90999</v>
      </c>
      <c r="H18" s="14">
        <v>57171</v>
      </c>
      <c r="I18" s="14">
        <v>36993</v>
      </c>
      <c r="J18" s="12">
        <f t="shared" si="6"/>
        <v>482392</v>
      </c>
    </row>
    <row r="19" spans="1:10" ht="18.75" customHeight="1">
      <c r="A19" s="13" t="s">
        <v>33</v>
      </c>
      <c r="B19" s="14">
        <v>25673</v>
      </c>
      <c r="C19" s="14">
        <v>18718</v>
      </c>
      <c r="D19" s="14">
        <v>20056</v>
      </c>
      <c r="E19" s="14">
        <v>32908</v>
      </c>
      <c r="F19" s="14">
        <v>18599</v>
      </c>
      <c r="G19" s="14">
        <v>31988</v>
      </c>
      <c r="H19" s="14">
        <v>18708</v>
      </c>
      <c r="I19" s="14">
        <v>10210</v>
      </c>
      <c r="J19" s="12">
        <f t="shared" si="6"/>
        <v>176860</v>
      </c>
    </row>
    <row r="20" spans="1:10" ht="18.75" customHeight="1">
      <c r="A20" s="17" t="s">
        <v>34</v>
      </c>
      <c r="B20" s="14">
        <f>B21+B22</f>
        <v>49441</v>
      </c>
      <c r="C20" s="14">
        <f aca="true" t="shared" si="7" ref="C20:I20">C21+C22</f>
        <v>43915</v>
      </c>
      <c r="D20" s="14">
        <f t="shared" si="7"/>
        <v>64635</v>
      </c>
      <c r="E20" s="14">
        <f t="shared" si="7"/>
        <v>88007</v>
      </c>
      <c r="F20" s="14">
        <f t="shared" si="7"/>
        <v>50850</v>
      </c>
      <c r="G20" s="14">
        <f t="shared" si="7"/>
        <v>67459</v>
      </c>
      <c r="H20" s="14">
        <f t="shared" si="7"/>
        <v>30093</v>
      </c>
      <c r="I20" s="14">
        <f t="shared" si="7"/>
        <v>16750</v>
      </c>
      <c r="J20" s="12">
        <f t="shared" si="6"/>
        <v>411150</v>
      </c>
    </row>
    <row r="21" spans="1:10" ht="18.75" customHeight="1">
      <c r="A21" s="13" t="s">
        <v>35</v>
      </c>
      <c r="B21" s="14">
        <v>28181</v>
      </c>
      <c r="C21" s="14">
        <v>25032</v>
      </c>
      <c r="D21" s="14">
        <v>36842</v>
      </c>
      <c r="E21" s="14">
        <v>50164</v>
      </c>
      <c r="F21" s="14">
        <v>28985</v>
      </c>
      <c r="G21" s="14">
        <v>38452</v>
      </c>
      <c r="H21" s="14">
        <v>17153</v>
      </c>
      <c r="I21" s="14">
        <v>9548</v>
      </c>
      <c r="J21" s="12">
        <f t="shared" si="6"/>
        <v>234357</v>
      </c>
    </row>
    <row r="22" spans="1:10" ht="18.75" customHeight="1">
      <c r="A22" s="13" t="s">
        <v>36</v>
      </c>
      <c r="B22" s="14">
        <v>21260</v>
      </c>
      <c r="C22" s="14">
        <v>18883</v>
      </c>
      <c r="D22" s="14">
        <v>27793</v>
      </c>
      <c r="E22" s="14">
        <v>37843</v>
      </c>
      <c r="F22" s="14">
        <v>21865</v>
      </c>
      <c r="G22" s="14">
        <v>29007</v>
      </c>
      <c r="H22" s="14">
        <v>12940</v>
      </c>
      <c r="I22" s="14">
        <v>7202</v>
      </c>
      <c r="J22" s="12">
        <f t="shared" si="6"/>
        <v>176793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0.9723</v>
      </c>
      <c r="C25" s="22">
        <v>0.9838</v>
      </c>
      <c r="D25" s="22">
        <v>1</v>
      </c>
      <c r="E25" s="22">
        <v>1</v>
      </c>
      <c r="F25" s="22">
        <v>1</v>
      </c>
      <c r="G25" s="22">
        <v>1</v>
      </c>
      <c r="H25" s="22">
        <v>0.9393</v>
      </c>
      <c r="I25" s="22">
        <v>0.9842</v>
      </c>
      <c r="J25" s="21"/>
    </row>
    <row r="26" spans="1:10" ht="18.75" customHeight="1">
      <c r="A26" s="17" t="s">
        <v>38</v>
      </c>
      <c r="B26" s="23">
        <v>0.849</v>
      </c>
      <c r="C26" s="23">
        <v>0.7853</v>
      </c>
      <c r="D26" s="23">
        <v>0.8038</v>
      </c>
      <c r="E26" s="23">
        <v>0.8088</v>
      </c>
      <c r="F26" s="23">
        <v>0.7578</v>
      </c>
      <c r="G26" s="23">
        <v>0.735</v>
      </c>
      <c r="H26" s="23">
        <v>0.656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0.960495486029755</v>
      </c>
      <c r="C28" s="23">
        <f aca="true" t="shared" si="8" ref="C28:I28">(((+C$8+C$16)*C$25)+(C$20*C$26))/C$7</f>
        <v>0.9626253230080863</v>
      </c>
      <c r="D28" s="23">
        <f t="shared" si="8"/>
        <v>0.9779900844720367</v>
      </c>
      <c r="E28" s="23">
        <f t="shared" si="8"/>
        <v>0.9773322667816201</v>
      </c>
      <c r="F28" s="23">
        <f t="shared" si="8"/>
        <v>0.972891819256344</v>
      </c>
      <c r="G28" s="23">
        <f t="shared" si="8"/>
        <v>0.975840556852951</v>
      </c>
      <c r="H28" s="23">
        <f t="shared" si="8"/>
        <v>0.9168337785987972</v>
      </c>
      <c r="I28" s="23">
        <f t="shared" si="8"/>
        <v>0.9768460385226734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73</v>
      </c>
      <c r="B31" s="26">
        <f>B28*B30</f>
        <v>1.4969322149773732</v>
      </c>
      <c r="C31" s="26">
        <f aca="true" t="shared" si="9" ref="C31:I31">C28*C30</f>
        <v>1.4752233075098924</v>
      </c>
      <c r="D31" s="26">
        <f t="shared" si="9"/>
        <v>1.5141242487796074</v>
      </c>
      <c r="E31" s="26">
        <f t="shared" si="9"/>
        <v>1.512323949617879</v>
      </c>
      <c r="F31" s="26">
        <f t="shared" si="9"/>
        <v>1.4650777906181285</v>
      </c>
      <c r="G31" s="26">
        <f t="shared" si="9"/>
        <v>1.5402667349366979</v>
      </c>
      <c r="H31" s="26">
        <f t="shared" si="9"/>
        <v>1.6583689387295044</v>
      </c>
      <c r="I31" s="26">
        <f t="shared" si="9"/>
        <v>1.868999525505431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773044.24</v>
      </c>
      <c r="C37" s="29">
        <f aca="true" t="shared" si="12" ref="C37:I37">+C38+C39</f>
        <v>607315.51</v>
      </c>
      <c r="D37" s="29">
        <f t="shared" si="12"/>
        <v>872388.43</v>
      </c>
      <c r="E37" s="29">
        <f t="shared" si="12"/>
        <v>1122643.44</v>
      </c>
      <c r="F37" s="29">
        <f t="shared" si="12"/>
        <v>665618.54</v>
      </c>
      <c r="G37" s="29">
        <f t="shared" si="12"/>
        <v>1139711.13</v>
      </c>
      <c r="H37" s="29">
        <f t="shared" si="12"/>
        <v>629307.89</v>
      </c>
      <c r="I37" s="29">
        <f t="shared" si="12"/>
        <v>509136.03</v>
      </c>
      <c r="J37" s="29">
        <f t="shared" si="11"/>
        <v>6319165.21</v>
      </c>
      <c r="L37" s="42"/>
      <c r="M37" s="42"/>
    </row>
    <row r="38" spans="1:10" ht="15.75">
      <c r="A38" s="17" t="s">
        <v>74</v>
      </c>
      <c r="B38" s="30">
        <f>ROUND(+B7*B31,2)</f>
        <v>773044.24</v>
      </c>
      <c r="C38" s="30">
        <f aca="true" t="shared" si="13" ref="C38:I38">ROUND(+C7*C31,2)</f>
        <v>607315.51</v>
      </c>
      <c r="D38" s="30">
        <f t="shared" si="13"/>
        <v>872388.43</v>
      </c>
      <c r="E38" s="30">
        <f t="shared" si="13"/>
        <v>1122643.44</v>
      </c>
      <c r="F38" s="30">
        <f t="shared" si="13"/>
        <v>665618.54</v>
      </c>
      <c r="G38" s="30">
        <f t="shared" si="13"/>
        <v>1139711.13</v>
      </c>
      <c r="H38" s="30">
        <f t="shared" si="13"/>
        <v>629307.89</v>
      </c>
      <c r="I38" s="30">
        <f t="shared" si="13"/>
        <v>509136.03</v>
      </c>
      <c r="J38" s="30">
        <f>SUM(B38:I38)</f>
        <v>6319165.21</v>
      </c>
    </row>
    <row r="39" spans="1:10" ht="15.75">
      <c r="A39" s="17" t="s">
        <v>43</v>
      </c>
      <c r="B39" s="56">
        <f>+B33</f>
        <v>0</v>
      </c>
      <c r="C39" s="56">
        <f aca="true" t="shared" si="14" ref="C39:I39">+C33</f>
        <v>0</v>
      </c>
      <c r="D39" s="56">
        <f t="shared" si="14"/>
        <v>0</v>
      </c>
      <c r="E39" s="56">
        <f t="shared" si="14"/>
        <v>0</v>
      </c>
      <c r="F39" s="56">
        <f t="shared" si="14"/>
        <v>0</v>
      </c>
      <c r="G39" s="56">
        <f t="shared" si="14"/>
        <v>0</v>
      </c>
      <c r="H39" s="56">
        <f t="shared" si="14"/>
        <v>0</v>
      </c>
      <c r="I39" s="56">
        <f t="shared" si="14"/>
        <v>0</v>
      </c>
      <c r="J39" s="56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91</v>
      </c>
      <c r="B41" s="31">
        <f aca="true" t="shared" si="15" ref="B41:J41">+B42+B45+B51</f>
        <v>-104034.6</v>
      </c>
      <c r="C41" s="31">
        <f t="shared" si="15"/>
        <v>-111972.38</v>
      </c>
      <c r="D41" s="31">
        <f t="shared" si="15"/>
        <v>-103756.8</v>
      </c>
      <c r="E41" s="31">
        <f t="shared" si="15"/>
        <v>-132765.78</v>
      </c>
      <c r="F41" s="31">
        <f t="shared" si="15"/>
        <v>-96385.34</v>
      </c>
      <c r="G41" s="31">
        <f t="shared" si="15"/>
        <v>-148157.75</v>
      </c>
      <c r="H41" s="31">
        <f t="shared" si="15"/>
        <v>-74809.19</v>
      </c>
      <c r="I41" s="31">
        <f t="shared" si="15"/>
        <v>-70806.89</v>
      </c>
      <c r="J41" s="31">
        <f t="shared" si="15"/>
        <v>-842688.73</v>
      </c>
      <c r="L41" s="42"/>
    </row>
    <row r="42" spans="1:12" ht="15.75">
      <c r="A42" s="17" t="s">
        <v>44</v>
      </c>
      <c r="B42" s="32">
        <f>B43+B44</f>
        <v>-85425</v>
      </c>
      <c r="C42" s="32">
        <f aca="true" t="shared" si="16" ref="C42:I42">C43+C44</f>
        <v>-88293</v>
      </c>
      <c r="D42" s="32">
        <f t="shared" si="16"/>
        <v>-90792</v>
      </c>
      <c r="E42" s="32">
        <f t="shared" si="16"/>
        <v>-104616</v>
      </c>
      <c r="F42" s="32">
        <f t="shared" si="16"/>
        <v>-89301</v>
      </c>
      <c r="G42" s="32">
        <f t="shared" si="16"/>
        <v>-105480</v>
      </c>
      <c r="H42" s="32">
        <f t="shared" si="16"/>
        <v>-47709</v>
      </c>
      <c r="I42" s="32">
        <f t="shared" si="16"/>
        <v>-61458</v>
      </c>
      <c r="J42" s="31">
        <f t="shared" si="11"/>
        <v>-673074</v>
      </c>
      <c r="L42" s="42"/>
    </row>
    <row r="43" spans="1:12" ht="15.75">
      <c r="A43" s="13" t="s">
        <v>69</v>
      </c>
      <c r="B43" s="20">
        <f aca="true" t="shared" si="17" ref="B43:I43">ROUND(-B9*$D$3,2)</f>
        <v>-85425</v>
      </c>
      <c r="C43" s="20">
        <f t="shared" si="17"/>
        <v>-88293</v>
      </c>
      <c r="D43" s="20">
        <f t="shared" si="17"/>
        <v>-90792</v>
      </c>
      <c r="E43" s="20">
        <f t="shared" si="17"/>
        <v>-104616</v>
      </c>
      <c r="F43" s="20">
        <f t="shared" si="17"/>
        <v>-89301</v>
      </c>
      <c r="G43" s="20">
        <f t="shared" si="17"/>
        <v>-105480</v>
      </c>
      <c r="H43" s="20">
        <f t="shared" si="17"/>
        <v>-47709</v>
      </c>
      <c r="I43" s="20">
        <f t="shared" si="17"/>
        <v>-61458</v>
      </c>
      <c r="J43" s="56">
        <f t="shared" si="11"/>
        <v>-673074</v>
      </c>
      <c r="L43" s="42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6">
        <f>SUM(B44:I44)</f>
        <v>0</v>
      </c>
      <c r="L44" s="42"/>
    </row>
    <row r="45" spans="1:12" ht="15.75">
      <c r="A45" s="17" t="s">
        <v>45</v>
      </c>
      <c r="B45" s="32">
        <f aca="true" t="shared" si="19" ref="B45:J45">SUM(B46:B50)</f>
        <v>-18609.6</v>
      </c>
      <c r="C45" s="32">
        <f t="shared" si="19"/>
        <v>-23679.38</v>
      </c>
      <c r="D45" s="32">
        <f t="shared" si="19"/>
        <v>-12964.8</v>
      </c>
      <c r="E45" s="32">
        <f t="shared" si="19"/>
        <v>-28149.78</v>
      </c>
      <c r="F45" s="32">
        <f t="shared" si="19"/>
        <v>-7084.34</v>
      </c>
      <c r="G45" s="32">
        <f t="shared" si="19"/>
        <v>-42677.75</v>
      </c>
      <c r="H45" s="32">
        <f t="shared" si="19"/>
        <v>-27100.19</v>
      </c>
      <c r="I45" s="32">
        <f t="shared" si="19"/>
        <v>-9348.89</v>
      </c>
      <c r="J45" s="32">
        <f t="shared" si="19"/>
        <v>-169614.72999999998</v>
      </c>
      <c r="L45" s="49"/>
    </row>
    <row r="46" spans="1:10" ht="15.75">
      <c r="A46" s="13" t="s">
        <v>62</v>
      </c>
      <c r="B46" s="27">
        <v>-18609.6</v>
      </c>
      <c r="C46" s="27">
        <v>-23679.38</v>
      </c>
      <c r="D46" s="27">
        <v>-12964.8</v>
      </c>
      <c r="E46" s="27">
        <v>-28149.78</v>
      </c>
      <c r="F46" s="27">
        <v>-7084.34</v>
      </c>
      <c r="G46" s="27">
        <v>-42677.75</v>
      </c>
      <c r="H46" s="27">
        <v>-27100.19</v>
      </c>
      <c r="I46" s="27">
        <v>-9348.89</v>
      </c>
      <c r="J46" s="27">
        <f t="shared" si="11"/>
        <v>-169614.72999999998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669009.64</v>
      </c>
      <c r="C53" s="35">
        <f t="shared" si="20"/>
        <v>495343.13</v>
      </c>
      <c r="D53" s="35">
        <f t="shared" si="20"/>
        <v>768631.63</v>
      </c>
      <c r="E53" s="35">
        <f t="shared" si="20"/>
        <v>989877.6599999999</v>
      </c>
      <c r="F53" s="35">
        <f t="shared" si="20"/>
        <v>569233.2000000001</v>
      </c>
      <c r="G53" s="35">
        <f t="shared" si="20"/>
        <v>991553.3799999999</v>
      </c>
      <c r="H53" s="35">
        <f t="shared" si="20"/>
        <v>554498.7</v>
      </c>
      <c r="I53" s="35">
        <f t="shared" si="20"/>
        <v>438329.14</v>
      </c>
      <c r="J53" s="35">
        <f>SUM(B53:I53)</f>
        <v>5476476.4799999995</v>
      </c>
      <c r="L53" s="41"/>
    </row>
    <row r="54" spans="1:12" ht="15.75">
      <c r="A54" s="40"/>
      <c r="B54" s="39"/>
      <c r="C54" s="39"/>
      <c r="D54" s="39"/>
      <c r="E54" s="39"/>
      <c r="F54" s="39"/>
      <c r="G54" s="39"/>
      <c r="H54" s="39"/>
      <c r="I54" s="39"/>
      <c r="J54" s="39"/>
      <c r="L54" s="64"/>
    </row>
    <row r="55" spans="1:12" ht="14.25">
      <c r="A55" s="34"/>
      <c r="B55" s="36"/>
      <c r="C55" s="36"/>
      <c r="D55" s="36"/>
      <c r="E55" s="36"/>
      <c r="F55" s="36"/>
      <c r="G55" s="36"/>
      <c r="H55" s="36"/>
      <c r="I55" s="36"/>
      <c r="J55" s="37"/>
      <c r="L55" s="64"/>
    </row>
    <row r="56" spans="1:12" ht="17.25" customHeight="1">
      <c r="A56" s="2" t="s">
        <v>47</v>
      </c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35">
        <f>SUM(J57:J71)</f>
        <v>5476476.46</v>
      </c>
      <c r="L56" s="42"/>
    </row>
    <row r="57" spans="1:10" ht="17.25" customHeight="1">
      <c r="A57" s="17" t="s">
        <v>48</v>
      </c>
      <c r="B57" s="44">
        <v>91887.88</v>
      </c>
      <c r="C57" s="44">
        <v>103445.28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35">
        <f>SUM(B57:I57)</f>
        <v>195333.16</v>
      </c>
    </row>
    <row r="58" spans="1:10" ht="17.25" customHeight="1">
      <c r="A58" s="17" t="s">
        <v>54</v>
      </c>
      <c r="B58" s="44">
        <v>303517.08</v>
      </c>
      <c r="C58" s="44">
        <v>208138.92</v>
      </c>
      <c r="D58" s="43">
        <v>0</v>
      </c>
      <c r="E58" s="44">
        <v>128939.08</v>
      </c>
      <c r="F58" s="43">
        <v>0</v>
      </c>
      <c r="G58" s="43">
        <v>0</v>
      </c>
      <c r="H58" s="43">
        <v>0</v>
      </c>
      <c r="I58" s="43">
        <v>0</v>
      </c>
      <c r="J58" s="35">
        <f aca="true" t="shared" si="21" ref="J58:J70">SUM(B58:I58)</f>
        <v>640595.08</v>
      </c>
    </row>
    <row r="59" spans="1:10" ht="17.25" customHeight="1">
      <c r="A59" s="17" t="s">
        <v>55</v>
      </c>
      <c r="B59" s="43">
        <v>0</v>
      </c>
      <c r="C59" s="43">
        <v>0</v>
      </c>
      <c r="D59" s="32">
        <v>39352.84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32">
        <f t="shared" si="21"/>
        <v>39352.84</v>
      </c>
    </row>
    <row r="60" spans="1:10" ht="17.25" customHeight="1">
      <c r="A60" s="17" t="s">
        <v>56</v>
      </c>
      <c r="B60" s="43">
        <v>0</v>
      </c>
      <c r="C60" s="43">
        <v>0</v>
      </c>
      <c r="D60" s="44">
        <v>105422.69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35">
        <f t="shared" si="21"/>
        <v>105422.69</v>
      </c>
    </row>
    <row r="61" spans="1:10" ht="17.25" customHeight="1">
      <c r="A61" s="17" t="s">
        <v>57</v>
      </c>
      <c r="B61" s="43">
        <v>0</v>
      </c>
      <c r="C61" s="43">
        <v>0</v>
      </c>
      <c r="D61" s="44">
        <v>33267.15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32">
        <f t="shared" si="21"/>
        <v>33267.15</v>
      </c>
    </row>
    <row r="62" spans="1:10" ht="17.25" customHeight="1">
      <c r="A62" s="17" t="s">
        <v>58</v>
      </c>
      <c r="B62" s="43">
        <v>0</v>
      </c>
      <c r="C62" s="43">
        <v>0</v>
      </c>
      <c r="D62" s="44">
        <v>40022.83</v>
      </c>
      <c r="E62" s="43">
        <v>0</v>
      </c>
      <c r="F62" s="44">
        <v>68656.2</v>
      </c>
      <c r="G62" s="43">
        <v>0</v>
      </c>
      <c r="H62" s="43">
        <v>0</v>
      </c>
      <c r="I62" s="43">
        <v>0</v>
      </c>
      <c r="J62" s="35">
        <f t="shared" si="21"/>
        <v>108679.03</v>
      </c>
    </row>
    <row r="63" spans="1:10" ht="17.25" customHeight="1">
      <c r="A63" s="17" t="s">
        <v>59</v>
      </c>
      <c r="B63" s="43">
        <v>0</v>
      </c>
      <c r="C63" s="43">
        <v>0</v>
      </c>
      <c r="D63" s="43">
        <v>0</v>
      </c>
      <c r="E63" s="44">
        <v>55795.16</v>
      </c>
      <c r="F63" s="43">
        <v>0</v>
      </c>
      <c r="G63" s="43">
        <v>0</v>
      </c>
      <c r="H63" s="43">
        <v>0</v>
      </c>
      <c r="I63" s="43">
        <v>0</v>
      </c>
      <c r="J63" s="35">
        <f t="shared" si="21"/>
        <v>55795.16</v>
      </c>
    </row>
    <row r="64" spans="1:10" ht="17.25" customHeight="1">
      <c r="A64" s="17" t="s">
        <v>60</v>
      </c>
      <c r="B64" s="43">
        <v>0</v>
      </c>
      <c r="C64" s="43">
        <v>0</v>
      </c>
      <c r="D64" s="43">
        <v>0</v>
      </c>
      <c r="E64" s="44">
        <v>69211.55</v>
      </c>
      <c r="F64" s="43">
        <v>0</v>
      </c>
      <c r="G64" s="43">
        <v>0</v>
      </c>
      <c r="H64" s="43">
        <v>0</v>
      </c>
      <c r="I64" s="43">
        <v>0</v>
      </c>
      <c r="J64" s="35">
        <f t="shared" si="21"/>
        <v>69211.55</v>
      </c>
    </row>
    <row r="65" spans="1:10" ht="17.25" customHeight="1">
      <c r="A65" s="17" t="s">
        <v>61</v>
      </c>
      <c r="B65" s="43">
        <v>0</v>
      </c>
      <c r="C65" s="43">
        <v>0</v>
      </c>
      <c r="D65" s="43">
        <v>0</v>
      </c>
      <c r="E65" s="32">
        <v>11129.16</v>
      </c>
      <c r="F65" s="43">
        <v>0</v>
      </c>
      <c r="G65" s="43">
        <v>0</v>
      </c>
      <c r="H65" s="43">
        <v>0</v>
      </c>
      <c r="I65" s="43">
        <v>0</v>
      </c>
      <c r="J65" s="32">
        <f t="shared" si="21"/>
        <v>11129.16</v>
      </c>
    </row>
    <row r="66" spans="1:10" ht="17.25" customHeight="1">
      <c r="A66" s="17" t="s">
        <v>49</v>
      </c>
      <c r="B66" s="43">
        <v>0</v>
      </c>
      <c r="C66" s="43">
        <v>0</v>
      </c>
      <c r="D66" s="43">
        <v>0</v>
      </c>
      <c r="E66" s="43">
        <v>0</v>
      </c>
      <c r="F66" s="44">
        <v>144625.86</v>
      </c>
      <c r="G66" s="43">
        <v>0</v>
      </c>
      <c r="H66" s="43">
        <v>0</v>
      </c>
      <c r="I66" s="43">
        <v>0</v>
      </c>
      <c r="J66" s="35">
        <f t="shared" si="21"/>
        <v>144625.86</v>
      </c>
    </row>
    <row r="67" spans="1:10" ht="17.25" customHeight="1">
      <c r="A67" s="17" t="s">
        <v>50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32">
        <v>73423.61</v>
      </c>
      <c r="H67" s="44">
        <v>107248.62</v>
      </c>
      <c r="I67" s="43">
        <v>0</v>
      </c>
      <c r="J67" s="32">
        <f t="shared" si="21"/>
        <v>180672.22999999998</v>
      </c>
    </row>
    <row r="68" spans="1:10" ht="17.25" customHeight="1">
      <c r="A68" s="17" t="s">
        <v>51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4">
        <v>231084.53</v>
      </c>
      <c r="H68" s="43">
        <v>0</v>
      </c>
      <c r="I68" s="43">
        <v>0</v>
      </c>
      <c r="J68" s="35">
        <f t="shared" si="21"/>
        <v>231084.53</v>
      </c>
    </row>
    <row r="69" spans="1:10" ht="17.25" customHeight="1">
      <c r="A69" s="17" t="s">
        <v>52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32">
        <v>97560.35</v>
      </c>
      <c r="J69" s="32">
        <f t="shared" si="21"/>
        <v>97560.35</v>
      </c>
    </row>
    <row r="70" spans="1:10" ht="17.25" customHeight="1">
      <c r="A70" s="17" t="s">
        <v>53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4">
        <v>105384.38</v>
      </c>
      <c r="J70" s="35">
        <f t="shared" si="21"/>
        <v>105384.38</v>
      </c>
    </row>
    <row r="71" spans="1:10" ht="17.25" customHeight="1">
      <c r="A71" s="40" t="s">
        <v>67</v>
      </c>
      <c r="B71" s="39">
        <v>273604.67</v>
      </c>
      <c r="C71" s="39">
        <v>183758.93</v>
      </c>
      <c r="D71" s="39">
        <v>550566.14</v>
      </c>
      <c r="E71" s="39">
        <v>724802.7</v>
      </c>
      <c r="F71" s="39">
        <v>355951.14</v>
      </c>
      <c r="G71" s="39">
        <v>687045.23</v>
      </c>
      <c r="H71" s="39">
        <v>447250.08</v>
      </c>
      <c r="I71" s="39">
        <v>235384.4</v>
      </c>
      <c r="J71" s="39">
        <f>SUM(B71:I71)</f>
        <v>3458363.29</v>
      </c>
    </row>
    <row r="72" spans="1:10" ht="17.25" customHeight="1">
      <c r="A72" s="58"/>
      <c r="B72" s="59">
        <v>0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/>
    </row>
    <row r="73" spans="1:10" ht="15.75">
      <c r="A73" s="45"/>
      <c r="B73" s="46"/>
      <c r="C73" s="46"/>
      <c r="D73" s="46"/>
      <c r="E73" s="46"/>
      <c r="F73" s="46"/>
      <c r="G73" s="46"/>
      <c r="H73" s="46"/>
      <c r="I73" s="46"/>
      <c r="J73" s="47"/>
    </row>
    <row r="74" spans="1:10" ht="15.75">
      <c r="A74" s="2" t="s">
        <v>92</v>
      </c>
      <c r="B74" s="43">
        <v>0</v>
      </c>
      <c r="C74" s="43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35"/>
    </row>
    <row r="75" spans="1:10" ht="15.75">
      <c r="A75" s="17" t="s">
        <v>75</v>
      </c>
      <c r="B75" s="54">
        <v>1.5860456974199786</v>
      </c>
      <c r="C75" s="54">
        <v>1.5521041799975788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35"/>
    </row>
    <row r="76" spans="1:10" ht="15.75">
      <c r="A76" s="17" t="s">
        <v>76</v>
      </c>
      <c r="B76" s="54">
        <v>1.4759934140672082</v>
      </c>
      <c r="C76" s="54">
        <v>1.4451894227293764</v>
      </c>
      <c r="D76" s="54"/>
      <c r="E76" s="54">
        <v>1.5438718169186962</v>
      </c>
      <c r="F76" s="54">
        <v>0</v>
      </c>
      <c r="G76" s="54">
        <v>0</v>
      </c>
      <c r="H76" s="54">
        <v>0</v>
      </c>
      <c r="I76" s="54">
        <v>0</v>
      </c>
      <c r="J76" s="35"/>
    </row>
    <row r="77" spans="1:10" ht="15.75">
      <c r="A77" s="17" t="s">
        <v>77</v>
      </c>
      <c r="B77" s="54">
        <v>0</v>
      </c>
      <c r="C77" s="54">
        <v>0</v>
      </c>
      <c r="D77" s="24">
        <v>1.4171985672000702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32"/>
    </row>
    <row r="78" spans="1:10" ht="15.75">
      <c r="A78" s="17" t="s">
        <v>78</v>
      </c>
      <c r="B78" s="54">
        <v>0</v>
      </c>
      <c r="C78" s="54">
        <v>0</v>
      </c>
      <c r="D78" s="54">
        <v>1.4926130019086354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35"/>
    </row>
    <row r="79" spans="1:10" ht="15.75">
      <c r="A79" s="17" t="s">
        <v>79</v>
      </c>
      <c r="B79" s="54">
        <v>0</v>
      </c>
      <c r="C79" s="54">
        <v>0</v>
      </c>
      <c r="D79" s="54">
        <v>1.79224522187686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32"/>
    </row>
    <row r="80" spans="1:10" ht="15.75">
      <c r="A80" s="17" t="s">
        <v>80</v>
      </c>
      <c r="B80" s="54">
        <v>0</v>
      </c>
      <c r="C80" s="54">
        <v>0</v>
      </c>
      <c r="D80" s="54">
        <v>1.7047666295158617</v>
      </c>
      <c r="E80" s="54">
        <v>0</v>
      </c>
      <c r="F80" s="54">
        <v>1.514468400989768</v>
      </c>
      <c r="G80" s="54">
        <v>0</v>
      </c>
      <c r="H80" s="54">
        <v>0</v>
      </c>
      <c r="I80" s="54">
        <v>0</v>
      </c>
      <c r="J80" s="35"/>
    </row>
    <row r="81" spans="1:10" ht="15.75">
      <c r="A81" s="17" t="s">
        <v>81</v>
      </c>
      <c r="B81" s="54">
        <v>0</v>
      </c>
      <c r="C81" s="54">
        <v>0</v>
      </c>
      <c r="D81" s="54">
        <v>0</v>
      </c>
      <c r="E81" s="54">
        <v>1.4897411050098506</v>
      </c>
      <c r="F81" s="54"/>
      <c r="G81" s="54">
        <v>0</v>
      </c>
      <c r="H81" s="54">
        <v>0</v>
      </c>
      <c r="I81" s="54">
        <v>0</v>
      </c>
      <c r="J81" s="35"/>
    </row>
    <row r="82" spans="1:10" ht="15.75">
      <c r="A82" s="17" t="s">
        <v>82</v>
      </c>
      <c r="B82" s="54">
        <v>0</v>
      </c>
      <c r="C82" s="54">
        <v>0</v>
      </c>
      <c r="D82" s="54">
        <v>0</v>
      </c>
      <c r="E82" s="54">
        <v>1.4879101496277733</v>
      </c>
      <c r="F82" s="54">
        <v>0</v>
      </c>
      <c r="G82" s="54">
        <v>0</v>
      </c>
      <c r="H82" s="54">
        <v>0</v>
      </c>
      <c r="I82" s="54">
        <v>0</v>
      </c>
      <c r="J82" s="35"/>
    </row>
    <row r="83" spans="1:10" ht="15.75">
      <c r="A83" s="17" t="s">
        <v>83</v>
      </c>
      <c r="B83" s="54">
        <v>0</v>
      </c>
      <c r="C83" s="54">
        <v>0</v>
      </c>
      <c r="D83" s="54">
        <v>0</v>
      </c>
      <c r="E83" s="24">
        <v>1.4741100546401067</v>
      </c>
      <c r="F83" s="54">
        <v>0</v>
      </c>
      <c r="G83" s="54">
        <v>0</v>
      </c>
      <c r="H83" s="54">
        <v>0</v>
      </c>
      <c r="I83" s="54">
        <v>0</v>
      </c>
      <c r="J83" s="32"/>
    </row>
    <row r="84" spans="1:10" ht="15.75">
      <c r="A84" s="17" t="s">
        <v>84</v>
      </c>
      <c r="B84" s="54">
        <v>0</v>
      </c>
      <c r="C84" s="54">
        <v>0</v>
      </c>
      <c r="D84" s="54">
        <v>0</v>
      </c>
      <c r="E84" s="54">
        <v>0</v>
      </c>
      <c r="F84" s="54">
        <v>1.4553488794861391</v>
      </c>
      <c r="G84" s="54">
        <v>0</v>
      </c>
      <c r="H84" s="54">
        <v>0</v>
      </c>
      <c r="I84" s="54">
        <v>0</v>
      </c>
      <c r="J84" s="35"/>
    </row>
    <row r="85" spans="1:10" ht="15.75">
      <c r="A85" s="17" t="s">
        <v>85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24">
        <v>1.4809241077320463</v>
      </c>
      <c r="H85" s="54">
        <v>1.658368926461365</v>
      </c>
      <c r="I85" s="54">
        <v>0</v>
      </c>
      <c r="J85" s="32"/>
    </row>
    <row r="86" spans="1:10" ht="15.75">
      <c r="A86" s="17" t="s">
        <v>86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1.620042486186445</v>
      </c>
      <c r="H86" s="54">
        <v>0</v>
      </c>
      <c r="I86" s="54">
        <v>0</v>
      </c>
      <c r="J86" s="35"/>
    </row>
    <row r="87" spans="1:10" ht="15.75">
      <c r="A87" s="17" t="s">
        <v>87</v>
      </c>
      <c r="B87" s="54">
        <v>0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24">
        <v>1.8276789225424577</v>
      </c>
      <c r="J87" s="32"/>
    </row>
    <row r="88" spans="1:10" ht="15.75">
      <c r="A88" s="40" t="s">
        <v>88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1.8922752992757699</v>
      </c>
      <c r="J88" s="39"/>
    </row>
    <row r="89" ht="15.75">
      <c r="A89" s="48" t="s">
        <v>89</v>
      </c>
    </row>
    <row r="92" ht="14.25">
      <c r="B92" s="50"/>
    </row>
    <row r="93" ht="14.25">
      <c r="F93" s="51"/>
    </row>
    <row r="94" ht="14.25"/>
    <row r="95" spans="6:7" ht="14.25">
      <c r="F95" s="52"/>
      <c r="G95" s="53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2013-09-23T19:11:05Z</dcterms:modified>
  <cp:category/>
  <cp:version/>
  <cp:contentType/>
  <cp:contentStatus/>
</cp:coreProperties>
</file>