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<sst xmlns="http://schemas.openxmlformats.org/spreadsheetml/2006/main" count="94" uniqueCount="94">
  <si>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</si>
  <si>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</si>
  <si>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</si>
  <si>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</si>
  <si>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</si>
  <si>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</si>
  <si>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</si>
  <si>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</si>
  <si>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</si>
  <si>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</si>
  <si>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</si>
  <si>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</si>
  <si>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</si>
  <si>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</si>
  <si>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</si>
  <si>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</si>
  <si>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</si>
  <si>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</si>
  <si>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</si>
  <si>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</si>
  <si>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</si>
  <si>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</si>
  <si>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</si>
  <si>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</si>
  <si>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</si>
  <si>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</si>
  <si>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</si>
  <si>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</si>
  <si>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</si>
  <si>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</si>
  <si>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</si>
  <si>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</si>
  <si>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</si>
  <si>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</si>
  <si>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</si>
  <si>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</si>
  <si>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</si>
  <si>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</si>
  <si>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</si>
  <si>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</si>
  <si>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</si>
  <si>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</si>
  <si>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</si>
  <si>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</si>
  <si>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</si>
  <si>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</si>
  <si>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</si>
  <si>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</si>
  <si>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</si>
  <si>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</si>
  <si>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</si>
  <si>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</si>
  <si>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</si>
  <si>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</si>
  <si>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</si>
  <si>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</si>
  <si>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</si>
  <si>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</si>
  <si>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</si>
  <si>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</si>
  <si>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</si>
  <si>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</si>
  <si>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</si>
  <si>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</si>
  <si>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</si>
  <si>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</si>
  <si>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</si>
  <si>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</si>
  <si>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</si>
  <si>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</si>
  <si>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</si>
  <si>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</si>
  <si>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</si>
  <si>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</si>
  <si>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</si>
  <si>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</si>
  <si>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</si>
  <si>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</si>
  <si>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</si>
  <si>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</si>
  <si>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</si>
  <si>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</si>
  <si>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</si>
  <si>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</si>
  <si>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</si>
  <si>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</si>
  <si>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</si>
  <si>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</si>
  <si>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</si>
  <si>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</si>
  <si>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</si>
  <si>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</si>
  <si>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</si>
  <si>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16/09/13 - VENCIMENTO 23/09/13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</si>
</sst>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512386</v>
      </c>
      <c r="C7" s="10">
        <f aca="true" t="shared" si="0" ref="C7:I7">C8+C16+C20</f>
        <v>410310</v>
      </c>
      <c r="D7" s="10">
        <f t="shared" si="0"/>
        <v>581596</v>
      </c>
      <c r="E7" s="10">
        <f t="shared" si="0"/>
        <v>744000</v>
      </c>
      <c r="F7" s="10">
        <f t="shared" si="0"/>
        <v>455880</v>
      </c>
      <c r="G7" s="10">
        <f t="shared" si="0"/>
        <v>732099</v>
      </c>
      <c r="H7" s="10">
        <f t="shared" si="0"/>
        <v>378284</v>
      </c>
      <c r="I7" s="10">
        <f t="shared" si="0"/>
        <v>271648</v>
      </c>
      <c r="J7" s="10">
        <f>+J8+J16+J20</f>
        <v>4086203</v>
      </c>
      <c r="L7" s="42"/>
    </row>
    <row r="8" spans="1:10" ht="15.75">
      <c r="A8" s="11" t="s">
        <v>22</v>
      </c>
      <c r="B8" s="12">
        <f>+B9+B12</f>
        <v>286038</v>
      </c>
      <c r="C8" s="12">
        <f>+C9+C12</f>
        <v>245367</v>
      </c>
      <c r="D8" s="12">
        <f aca="true" t="shared" si="1" ref="D8:I8">+D9+D12</f>
        <v>370495</v>
      </c>
      <c r="E8" s="12">
        <f t="shared" si="1"/>
        <v>440720</v>
      </c>
      <c r="F8" s="12">
        <f t="shared" si="1"/>
        <v>261629</v>
      </c>
      <c r="G8" s="12">
        <f t="shared" si="1"/>
        <v>425410</v>
      </c>
      <c r="H8" s="12">
        <f t="shared" si="1"/>
        <v>203465</v>
      </c>
      <c r="I8" s="12">
        <f t="shared" si="1"/>
        <v>164300</v>
      </c>
      <c r="J8" s="12">
        <f>SUM(B8:I8)</f>
        <v>2397424</v>
      </c>
    </row>
    <row r="9" spans="1:10" ht="15.75">
      <c r="A9" s="13" t="s">
        <v>23</v>
      </c>
      <c r="B9" s="14">
        <v>31292</v>
      </c>
      <c r="C9" s="14">
        <v>32453</v>
      </c>
      <c r="D9" s="14">
        <v>34562</v>
      </c>
      <c r="E9" s="14">
        <v>39510</v>
      </c>
      <c r="F9" s="14">
        <v>33423</v>
      </c>
      <c r="G9" s="14">
        <v>39761</v>
      </c>
      <c r="H9" s="14">
        <v>17955</v>
      </c>
      <c r="I9" s="14">
        <v>22434</v>
      </c>
      <c r="J9" s="12">
        <f aca="true" t="shared" si="2" ref="J9:J15">SUM(B9:I9)</f>
        <v>251390</v>
      </c>
    </row>
    <row r="10" spans="1:10" ht="15.75">
      <c r="A10" s="15" t="s">
        <v>24</v>
      </c>
      <c r="B10" s="14">
        <f>+B9-B11</f>
        <v>31292</v>
      </c>
      <c r="C10" s="14">
        <f aca="true" t="shared" si="3" ref="C10:I10">+C9-C11</f>
        <v>32453</v>
      </c>
      <c r="D10" s="14">
        <f t="shared" si="3"/>
        <v>34562</v>
      </c>
      <c r="E10" s="14">
        <f t="shared" si="3"/>
        <v>39510</v>
      </c>
      <c r="F10" s="14">
        <f t="shared" si="3"/>
        <v>33423</v>
      </c>
      <c r="G10" s="14">
        <f t="shared" si="3"/>
        <v>39761</v>
      </c>
      <c r="H10" s="14">
        <f t="shared" si="3"/>
        <v>17955</v>
      </c>
      <c r="I10" s="14">
        <f t="shared" si="3"/>
        <v>22434</v>
      </c>
      <c r="J10" s="12">
        <f t="shared" si="2"/>
        <v>251390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254746</v>
      </c>
      <c r="C12" s="14">
        <f aca="true" t="shared" si="4" ref="C12:I12">C13+C14+C15</f>
        <v>212914</v>
      </c>
      <c r="D12" s="14">
        <f t="shared" si="4"/>
        <v>335933</v>
      </c>
      <c r="E12" s="14">
        <f t="shared" si="4"/>
        <v>401210</v>
      </c>
      <c r="F12" s="14">
        <f t="shared" si="4"/>
        <v>228206</v>
      </c>
      <c r="G12" s="14">
        <f t="shared" si="4"/>
        <v>385649</v>
      </c>
      <c r="H12" s="14">
        <f t="shared" si="4"/>
        <v>185510</v>
      </c>
      <c r="I12" s="14">
        <f t="shared" si="4"/>
        <v>141866</v>
      </c>
      <c r="J12" s="12">
        <f t="shared" si="2"/>
        <v>2146034</v>
      </c>
    </row>
    <row r="13" spans="1:10" ht="15.75">
      <c r="A13" s="15" t="s">
        <v>27</v>
      </c>
      <c r="B13" s="14">
        <v>101292</v>
      </c>
      <c r="C13" s="14">
        <v>86490</v>
      </c>
      <c r="D13" s="14">
        <v>138506</v>
      </c>
      <c r="E13" s="14">
        <v>164627</v>
      </c>
      <c r="F13" s="14">
        <v>97574</v>
      </c>
      <c r="G13" s="14">
        <v>164917</v>
      </c>
      <c r="H13" s="14">
        <v>77701</v>
      </c>
      <c r="I13" s="14">
        <v>59497</v>
      </c>
      <c r="J13" s="12">
        <f t="shared" si="2"/>
        <v>890604</v>
      </c>
    </row>
    <row r="14" spans="1:10" ht="15.75">
      <c r="A14" s="15" t="s">
        <v>28</v>
      </c>
      <c r="B14" s="14">
        <v>109861</v>
      </c>
      <c r="C14" s="14">
        <v>86685</v>
      </c>
      <c r="D14" s="14">
        <v>145569</v>
      </c>
      <c r="E14" s="14">
        <v>167555</v>
      </c>
      <c r="F14" s="14">
        <v>92986</v>
      </c>
      <c r="G14" s="14">
        <v>161439</v>
      </c>
      <c r="H14" s="14">
        <v>77826</v>
      </c>
      <c r="I14" s="14">
        <v>62721</v>
      </c>
      <c r="J14" s="12">
        <f t="shared" si="2"/>
        <v>904642</v>
      </c>
    </row>
    <row r="15" spans="1:10" ht="15.75">
      <c r="A15" s="15" t="s">
        <v>29</v>
      </c>
      <c r="B15" s="14">
        <v>43593</v>
      </c>
      <c r="C15" s="14">
        <v>39739</v>
      </c>
      <c r="D15" s="14">
        <v>51858</v>
      </c>
      <c r="E15" s="14">
        <v>69028</v>
      </c>
      <c r="F15" s="14">
        <v>37646</v>
      </c>
      <c r="G15" s="14">
        <v>59293</v>
      </c>
      <c r="H15" s="14">
        <v>29983</v>
      </c>
      <c r="I15" s="14">
        <v>19648</v>
      </c>
      <c r="J15" s="12">
        <f t="shared" si="2"/>
        <v>350788</v>
      </c>
    </row>
    <row r="16" spans="1:10" ht="15.75">
      <c r="A16" s="17" t="s">
        <v>30</v>
      </c>
      <c r="B16" s="18">
        <f>B17+B18+B19</f>
        <v>174307</v>
      </c>
      <c r="C16" s="18">
        <f aca="true" t="shared" si="5" ref="C16:I16">C17+C18+C19</f>
        <v>119461</v>
      </c>
      <c r="D16" s="18">
        <f t="shared" si="5"/>
        <v>142632</v>
      </c>
      <c r="E16" s="18">
        <f t="shared" si="5"/>
        <v>211038</v>
      </c>
      <c r="F16" s="18">
        <f t="shared" si="5"/>
        <v>141553</v>
      </c>
      <c r="G16" s="18">
        <f t="shared" si="5"/>
        <v>236480</v>
      </c>
      <c r="H16" s="18">
        <f t="shared" si="5"/>
        <v>143615</v>
      </c>
      <c r="I16" s="18">
        <f t="shared" si="5"/>
        <v>89995</v>
      </c>
      <c r="J16" s="12">
        <f aca="true" t="shared" si="6" ref="J16:J22">SUM(B16:I16)</f>
        <v>1259081</v>
      </c>
    </row>
    <row r="17" spans="1:10" ht="18.75" customHeight="1">
      <c r="A17" s="13" t="s">
        <v>31</v>
      </c>
      <c r="B17" s="14">
        <v>78977</v>
      </c>
      <c r="C17" s="14">
        <v>58168</v>
      </c>
      <c r="D17" s="14">
        <v>69591</v>
      </c>
      <c r="E17" s="14">
        <v>100589</v>
      </c>
      <c r="F17" s="14">
        <v>71077</v>
      </c>
      <c r="G17" s="14">
        <v>115868</v>
      </c>
      <c r="H17" s="14">
        <v>68923</v>
      </c>
      <c r="I17" s="14">
        <v>43714</v>
      </c>
      <c r="J17" s="12">
        <f t="shared" si="6"/>
        <v>606907</v>
      </c>
    </row>
    <row r="18" spans="1:10" ht="18.75" customHeight="1">
      <c r="A18" s="13" t="s">
        <v>32</v>
      </c>
      <c r="B18" s="14">
        <v>70150</v>
      </c>
      <c r="C18" s="14">
        <v>43082</v>
      </c>
      <c r="D18" s="14">
        <v>52842</v>
      </c>
      <c r="E18" s="14">
        <v>77839</v>
      </c>
      <c r="F18" s="14">
        <v>51998</v>
      </c>
      <c r="G18" s="14">
        <v>89329</v>
      </c>
      <c r="H18" s="14">
        <v>56318</v>
      </c>
      <c r="I18" s="14">
        <v>36288</v>
      </c>
      <c r="J18" s="12">
        <f t="shared" si="6"/>
        <v>477846</v>
      </c>
    </row>
    <row r="19" spans="1:10" ht="18.75" customHeight="1">
      <c r="A19" s="13" t="s">
        <v>33</v>
      </c>
      <c r="B19" s="14">
        <v>25180</v>
      </c>
      <c r="C19" s="14">
        <v>18211</v>
      </c>
      <c r="D19" s="14">
        <v>20199</v>
      </c>
      <c r="E19" s="14">
        <v>32610</v>
      </c>
      <c r="F19" s="14">
        <v>18478</v>
      </c>
      <c r="G19" s="14">
        <v>31283</v>
      </c>
      <c r="H19" s="14">
        <v>18374</v>
      </c>
      <c r="I19" s="14">
        <v>9993</v>
      </c>
      <c r="J19" s="12">
        <f t="shared" si="6"/>
        <v>174328</v>
      </c>
    </row>
    <row r="20" spans="1:10" ht="18.75" customHeight="1">
      <c r="A20" s="17" t="s">
        <v>34</v>
      </c>
      <c r="B20" s="14">
        <f>B21+B22</f>
        <v>52041</v>
      </c>
      <c r="C20" s="14">
        <f aca="true" t="shared" si="7" ref="C20:I20">C21+C22</f>
        <v>45482</v>
      </c>
      <c r="D20" s="14">
        <f t="shared" si="7"/>
        <v>68469</v>
      </c>
      <c r="E20" s="14">
        <f t="shared" si="7"/>
        <v>92242</v>
      </c>
      <c r="F20" s="14">
        <f t="shared" si="7"/>
        <v>52698</v>
      </c>
      <c r="G20" s="14">
        <f t="shared" si="7"/>
        <v>70209</v>
      </c>
      <c r="H20" s="14">
        <f t="shared" si="7"/>
        <v>31204</v>
      </c>
      <c r="I20" s="14">
        <f t="shared" si="7"/>
        <v>17353</v>
      </c>
      <c r="J20" s="12">
        <f t="shared" si="6"/>
        <v>429698</v>
      </c>
    </row>
    <row r="21" spans="1:10" ht="18.75" customHeight="1">
      <c r="A21" s="13" t="s">
        <v>35</v>
      </c>
      <c r="B21" s="14">
        <v>29663</v>
      </c>
      <c r="C21" s="14">
        <v>25925</v>
      </c>
      <c r="D21" s="14">
        <v>39027</v>
      </c>
      <c r="E21" s="14">
        <v>52578</v>
      </c>
      <c r="F21" s="14">
        <v>30038</v>
      </c>
      <c r="G21" s="14">
        <v>40019</v>
      </c>
      <c r="H21" s="14">
        <v>17786</v>
      </c>
      <c r="I21" s="14">
        <v>9891</v>
      </c>
      <c r="J21" s="12">
        <f t="shared" si="6"/>
        <v>244927</v>
      </c>
    </row>
    <row r="22" spans="1:10" ht="18.75" customHeight="1">
      <c r="A22" s="13" t="s">
        <v>36</v>
      </c>
      <c r="B22" s="14">
        <v>22378</v>
      </c>
      <c r="C22" s="14">
        <v>19557</v>
      </c>
      <c r="D22" s="14">
        <v>29442</v>
      </c>
      <c r="E22" s="14">
        <v>39664</v>
      </c>
      <c r="F22" s="14">
        <v>22660</v>
      </c>
      <c r="G22" s="14">
        <v>30190</v>
      </c>
      <c r="H22" s="14">
        <v>13418</v>
      </c>
      <c r="I22" s="14">
        <v>7462</v>
      </c>
      <c r="J22" s="12">
        <f t="shared" si="6"/>
        <v>184771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0.9723</v>
      </c>
      <c r="C25" s="22">
        <v>0.9838</v>
      </c>
      <c r="D25" s="22">
        <v>1</v>
      </c>
      <c r="E25" s="22">
        <v>1</v>
      </c>
      <c r="F25" s="22">
        <v>1</v>
      </c>
      <c r="G25" s="22">
        <v>1</v>
      </c>
      <c r="H25" s="22">
        <v>0.9393</v>
      </c>
      <c r="I25" s="22">
        <v>0.9842</v>
      </c>
      <c r="J25" s="21"/>
    </row>
    <row r="26" spans="1:10" ht="18.75" customHeight="1">
      <c r="A26" s="17" t="s">
        <v>38</v>
      </c>
      <c r="B26" s="23">
        <v>0.849</v>
      </c>
      <c r="C26" s="23">
        <v>0.7853</v>
      </c>
      <c r="D26" s="23">
        <v>0.8038</v>
      </c>
      <c r="E26" s="23">
        <v>0.8088</v>
      </c>
      <c r="F26" s="23">
        <v>0.7578</v>
      </c>
      <c r="G26" s="23">
        <v>0.735</v>
      </c>
      <c r="H26" s="23">
        <v>0.656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0.9597769113519886</v>
      </c>
      <c r="C28" s="23">
        <f aca="true" t="shared" si="8" ref="C28:I28">(((+C$8+C$16)*C$25)+(C$20*C$26))/C$7</f>
        <v>0.9617966927445102</v>
      </c>
      <c r="D28" s="23">
        <f t="shared" si="8"/>
        <v>0.9769021489143667</v>
      </c>
      <c r="E28" s="23">
        <f t="shared" si="8"/>
        <v>0.9762947978494625</v>
      </c>
      <c r="F28" s="23">
        <f t="shared" si="8"/>
        <v>0.972002598052119</v>
      </c>
      <c r="G28" s="23">
        <f t="shared" si="8"/>
        <v>0.9745862444833281</v>
      </c>
      <c r="H28" s="23">
        <f t="shared" si="8"/>
        <v>0.9159310676634487</v>
      </c>
      <c r="I28" s="23">
        <f t="shared" si="8"/>
        <v>0.9765598966309341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73</v>
      </c>
      <c r="B31" s="26">
        <f>B28*B30</f>
        <v>1.4958123163420742</v>
      </c>
      <c r="C31" s="26">
        <f aca="true" t="shared" si="9" ref="C31:I31">C28*C30</f>
        <v>1.473953431630962</v>
      </c>
      <c r="D31" s="26">
        <f t="shared" si="9"/>
        <v>1.5124399069492225</v>
      </c>
      <c r="E31" s="26">
        <f t="shared" si="9"/>
        <v>1.5107185701922583</v>
      </c>
      <c r="F31" s="26">
        <f t="shared" si="9"/>
        <v>1.463738712406686</v>
      </c>
      <c r="G31" s="26">
        <f t="shared" si="9"/>
        <v>1.5382869282924851</v>
      </c>
      <c r="H31" s="26">
        <f t="shared" si="9"/>
        <v>1.656736115189646</v>
      </c>
      <c r="I31" s="26">
        <f t="shared" si="9"/>
        <v>1.8684520502239663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766433.29</v>
      </c>
      <c r="C37" s="29">
        <f aca="true" t="shared" si="12" ref="C37:I37">+C38+C39</f>
        <v>604777.83</v>
      </c>
      <c r="D37" s="29">
        <f t="shared" si="12"/>
        <v>879629</v>
      </c>
      <c r="E37" s="29">
        <f t="shared" si="12"/>
        <v>1123974.62</v>
      </c>
      <c r="F37" s="29">
        <f t="shared" si="12"/>
        <v>667289.2</v>
      </c>
      <c r="G37" s="29">
        <f t="shared" si="12"/>
        <v>1126178.32</v>
      </c>
      <c r="H37" s="29">
        <f t="shared" si="12"/>
        <v>626716.76</v>
      </c>
      <c r="I37" s="29">
        <f t="shared" si="12"/>
        <v>507561.26</v>
      </c>
      <c r="J37" s="29">
        <f t="shared" si="11"/>
        <v>6302560.28</v>
      </c>
      <c r="L37" s="43"/>
      <c r="M37" s="43"/>
    </row>
    <row r="38" spans="1:10" ht="15.75">
      <c r="A38" s="17" t="s">
        <v>74</v>
      </c>
      <c r="B38" s="30">
        <f>ROUND(+B7*B31,2)</f>
        <v>766433.29</v>
      </c>
      <c r="C38" s="30">
        <f aca="true" t="shared" si="13" ref="C38:I38">ROUND(+C7*C31,2)</f>
        <v>604777.83</v>
      </c>
      <c r="D38" s="30">
        <f t="shared" si="13"/>
        <v>879629</v>
      </c>
      <c r="E38" s="30">
        <f t="shared" si="13"/>
        <v>1123974.62</v>
      </c>
      <c r="F38" s="30">
        <f t="shared" si="13"/>
        <v>667289.2</v>
      </c>
      <c r="G38" s="30">
        <f t="shared" si="13"/>
        <v>1126178.32</v>
      </c>
      <c r="H38" s="30">
        <f t="shared" si="13"/>
        <v>626716.76</v>
      </c>
      <c r="I38" s="30">
        <f t="shared" si="13"/>
        <v>507561.26</v>
      </c>
      <c r="J38" s="30">
        <f>SUM(B38:I38)</f>
        <v>6302560.28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-112485.6</v>
      </c>
      <c r="C41" s="31">
        <f t="shared" si="15"/>
        <v>-121038.38</v>
      </c>
      <c r="D41" s="31">
        <f t="shared" si="15"/>
        <v>-116650.8</v>
      </c>
      <c r="E41" s="31">
        <f t="shared" si="15"/>
        <v>-146679.78</v>
      </c>
      <c r="F41" s="31">
        <f t="shared" si="15"/>
        <v>-107353.34</v>
      </c>
      <c r="G41" s="31">
        <f t="shared" si="15"/>
        <v>-161960.75</v>
      </c>
      <c r="H41" s="31">
        <f t="shared" si="15"/>
        <v>-80965.19</v>
      </c>
      <c r="I41" s="31">
        <f t="shared" si="15"/>
        <v>-76650.89</v>
      </c>
      <c r="J41" s="31">
        <f t="shared" si="15"/>
        <v>-923784.73</v>
      </c>
      <c r="L41" s="43"/>
    </row>
    <row r="42" spans="1:12" ht="15.75">
      <c r="A42" s="17" t="s">
        <v>44</v>
      </c>
      <c r="B42" s="32">
        <f>B43+B44</f>
        <v>-93876</v>
      </c>
      <c r="C42" s="32">
        <f aca="true" t="shared" si="16" ref="C42:I42">C43+C44</f>
        <v>-97359</v>
      </c>
      <c r="D42" s="32">
        <f t="shared" si="16"/>
        <v>-103686</v>
      </c>
      <c r="E42" s="32">
        <f t="shared" si="16"/>
        <v>-118530</v>
      </c>
      <c r="F42" s="32">
        <f t="shared" si="16"/>
        <v>-100269</v>
      </c>
      <c r="G42" s="32">
        <f t="shared" si="16"/>
        <v>-119283</v>
      </c>
      <c r="H42" s="32">
        <f t="shared" si="16"/>
        <v>-53865</v>
      </c>
      <c r="I42" s="32">
        <f t="shared" si="16"/>
        <v>-67302</v>
      </c>
      <c r="J42" s="31">
        <f t="shared" si="11"/>
        <v>-754170</v>
      </c>
      <c r="L42" s="43"/>
    </row>
    <row r="43" spans="1:12" ht="15.75">
      <c r="A43" s="13" t="s">
        <v>69</v>
      </c>
      <c r="B43" s="20">
        <f aca="true" t="shared" si="17" ref="B43:I43">ROUND(-B9*$D$3,2)</f>
        <v>-93876</v>
      </c>
      <c r="C43" s="20">
        <f t="shared" si="17"/>
        <v>-97359</v>
      </c>
      <c r="D43" s="20">
        <f t="shared" si="17"/>
        <v>-103686</v>
      </c>
      <c r="E43" s="20">
        <f t="shared" si="17"/>
        <v>-118530</v>
      </c>
      <c r="F43" s="20">
        <f t="shared" si="17"/>
        <v>-100269</v>
      </c>
      <c r="G43" s="20">
        <f t="shared" si="17"/>
        <v>-119283</v>
      </c>
      <c r="H43" s="20">
        <f t="shared" si="17"/>
        <v>-53865</v>
      </c>
      <c r="I43" s="20">
        <f t="shared" si="17"/>
        <v>-67302</v>
      </c>
      <c r="J43" s="57">
        <f t="shared" si="11"/>
        <v>-754170</v>
      </c>
      <c r="L43" s="50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50"/>
    </row>
    <row r="45" spans="1:12" ht="15.75">
      <c r="A45" s="17" t="s">
        <v>45</v>
      </c>
      <c r="B45" s="32">
        <f aca="true" t="shared" si="19" ref="B45:J45">SUM(B46:B50)</f>
        <v>-18609.6</v>
      </c>
      <c r="C45" s="32">
        <f t="shared" si="19"/>
        <v>-23679.38</v>
      </c>
      <c r="D45" s="32">
        <f t="shared" si="19"/>
        <v>-12964.8</v>
      </c>
      <c r="E45" s="32">
        <f t="shared" si="19"/>
        <v>-28149.78</v>
      </c>
      <c r="F45" s="32">
        <f t="shared" si="19"/>
        <v>-7084.34</v>
      </c>
      <c r="G45" s="32">
        <f t="shared" si="19"/>
        <v>-42677.75</v>
      </c>
      <c r="H45" s="32">
        <f t="shared" si="19"/>
        <v>-27100.19</v>
      </c>
      <c r="I45" s="32">
        <f t="shared" si="19"/>
        <v>-9348.89</v>
      </c>
      <c r="J45" s="32">
        <f t="shared" si="19"/>
        <v>-169614.72999999998</v>
      </c>
      <c r="L45" s="50"/>
    </row>
    <row r="46" spans="1:10" ht="15.75">
      <c r="A46" s="13" t="s">
        <v>62</v>
      </c>
      <c r="B46" s="27">
        <v>-18609.6</v>
      </c>
      <c r="C46" s="27">
        <v>-23679.38</v>
      </c>
      <c r="D46" s="27">
        <v>-12964.8</v>
      </c>
      <c r="E46" s="27">
        <v>-28149.78</v>
      </c>
      <c r="F46" s="27">
        <v>-7084.34</v>
      </c>
      <c r="G46" s="27">
        <v>-42677.75</v>
      </c>
      <c r="H46" s="27">
        <v>-27100.19</v>
      </c>
      <c r="I46" s="27">
        <v>-9348.89</v>
      </c>
      <c r="J46" s="27">
        <f t="shared" si="11"/>
        <v>-169614.72999999998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653947.6900000001</v>
      </c>
      <c r="C53" s="35">
        <f t="shared" si="20"/>
        <v>483739.44999999995</v>
      </c>
      <c r="D53" s="35">
        <f t="shared" si="20"/>
        <v>762978.2</v>
      </c>
      <c r="E53" s="35">
        <f t="shared" si="20"/>
        <v>977294.8400000001</v>
      </c>
      <c r="F53" s="35">
        <f t="shared" si="20"/>
        <v>559935.86</v>
      </c>
      <c r="G53" s="35">
        <f t="shared" si="20"/>
        <v>964217.5700000001</v>
      </c>
      <c r="H53" s="35">
        <f t="shared" si="20"/>
        <v>545751.5700000001</v>
      </c>
      <c r="I53" s="35">
        <f t="shared" si="20"/>
        <v>430910.37</v>
      </c>
      <c r="J53" s="35">
        <f>SUM(B53:I53)</f>
        <v>5378775.550000001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5378775.590000002</v>
      </c>
      <c r="L56" s="43"/>
    </row>
    <row r="57" spans="1:10" ht="17.25" customHeight="1">
      <c r="A57" s="17" t="s">
        <v>48</v>
      </c>
      <c r="B57" s="45">
        <v>132296.34</v>
      </c>
      <c r="C57" s="45">
        <v>143380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275676.33999999997</v>
      </c>
    </row>
    <row r="58" spans="1:10" ht="17.25" customHeight="1">
      <c r="A58" s="17" t="s">
        <v>54</v>
      </c>
      <c r="B58" s="45">
        <v>521651.35</v>
      </c>
      <c r="C58" s="45">
        <v>340359.46</v>
      </c>
      <c r="D58" s="44">
        <v>0</v>
      </c>
      <c r="E58" s="45">
        <v>435476.63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1297487.44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300877.04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300877.04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294997.79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294997.79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117309.89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117309.89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49793.48</v>
      </c>
      <c r="E62" s="44">
        <v>0</v>
      </c>
      <c r="F62" s="45">
        <v>90432.76</v>
      </c>
      <c r="G62" s="44">
        <v>0</v>
      </c>
      <c r="H62" s="44">
        <v>0</v>
      </c>
      <c r="I62" s="44">
        <v>0</v>
      </c>
      <c r="J62" s="35">
        <f t="shared" si="21"/>
        <v>140226.24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333742.43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333742.43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178135.6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178135.6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29940.18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29940.18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469503.11</v>
      </c>
      <c r="G66" s="44">
        <v>0</v>
      </c>
      <c r="H66" s="44">
        <v>0</v>
      </c>
      <c r="I66" s="44">
        <v>0</v>
      </c>
      <c r="J66" s="35">
        <f t="shared" si="21"/>
        <v>469503.11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547703.43</v>
      </c>
      <c r="H67" s="45">
        <v>545751.57</v>
      </c>
      <c r="I67" s="44">
        <v>0</v>
      </c>
      <c r="J67" s="32">
        <f t="shared" si="21"/>
        <v>1093455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416514.15</v>
      </c>
      <c r="H68" s="44">
        <v>0</v>
      </c>
      <c r="I68" s="44">
        <v>0</v>
      </c>
      <c r="J68" s="35">
        <f t="shared" si="21"/>
        <v>416514.15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151786.69</v>
      </c>
      <c r="J69" s="32">
        <f t="shared" si="21"/>
        <v>151786.69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279123.69</v>
      </c>
      <c r="J70" s="35">
        <f t="shared" si="21"/>
        <v>279123.69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1.5826415663256075</v>
      </c>
      <c r="C75" s="55">
        <v>1.5498284387496237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1.4748891962062718</v>
      </c>
      <c r="C76" s="55">
        <v>1.4439453787943204</v>
      </c>
      <c r="D76" s="55"/>
      <c r="E76" s="55">
        <v>1.5419027186556453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1.4155282838599152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1.4904572885304266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1.7973470177123347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1.7101369863013698</v>
      </c>
      <c r="E80" s="55">
        <v>0</v>
      </c>
      <c r="F80" s="55">
        <v>1.5140795359050123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1.4883625082325211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1.4860902239339833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1.4725455505677318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1.4540186913441961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1.4789577182910898</v>
      </c>
      <c r="H85" s="55">
        <v>1.6567361030336996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1.618898640376313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1.8271435585332174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1.891677622309254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2013-09-20T19:13:28Z</dcterms:modified>
  <cp:category/>
  <cp:version/>
  <cp:contentType/>
  <cp:contentStatus/>
</cp:coreProperties>
</file>