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<sst xmlns="http://schemas.openxmlformats.org/spreadsheetml/2006/main" count="94" uniqueCount="94">
  <si>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</si>
  <si>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</si>
  <si>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</si>
  <si>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</si>
  <si>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</si>
  <si>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</si>
  <si>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</si>
  <si>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</si>
  <si>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</si>
  <si>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</si>
  <si>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</si>
  <si>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</si>
  <si>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</si>
  <si>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</si>
  <si>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</si>
  <si>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</si>
  <si>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</si>
  <si>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</si>
  <si>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</si>
  <si>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</si>
  <si>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</si>
  <si>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</si>
  <si>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</si>
  <si>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</si>
  <si>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</si>
  <si>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</si>
  <si>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</si>
  <si>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</si>
  <si>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</si>
  <si>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</si>
  <si>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</si>
  <si>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</si>
  <si>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</si>
  <si>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</si>
  <si>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</si>
  <si>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</si>
  <si>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</si>
  <si>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</si>
  <si>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</si>
  <si>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</si>
  <si>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</si>
  <si>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</si>
  <si>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</si>
  <si>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</si>
  <si>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</si>
  <si>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</si>
  <si>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</si>
  <si>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</si>
  <si>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</si>
  <si>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</si>
  <si>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</si>
  <si>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</si>
  <si>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</si>
  <si>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</si>
  <si>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</si>
  <si>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</si>
  <si>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</si>
  <si>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</si>
  <si>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</si>
  <si>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</si>
  <si>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</si>
  <si>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</si>
  <si>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</si>
  <si>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</si>
  <si>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</si>
  <si>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</si>
  <si>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</si>
  <si>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</si>
  <si>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</si>
  <si>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</si>
  <si>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</si>
  <si>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</si>
  <si>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</si>
  <si>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</si>
  <si>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</si>
  <si>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</si>
  <si>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</si>
  <si>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</si>
  <si>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</si>
  <si>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</si>
  <si>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</si>
  <si>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</si>
  <si>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</si>
  <si>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</si>
  <si>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</si>
  <si>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</si>
  <si>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</si>
  <si>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</si>
  <si>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</si>
  <si>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</si>
  <si>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</si>
  <si>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</si>
  <si>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</si>
  <si>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12/09/13 - VENCIMENTO 19/09/13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</si>
</sst>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542674</v>
      </c>
      <c r="C7" s="10">
        <f aca="true" t="shared" si="0" ref="C7:I7">C8+C16+C20</f>
        <v>423827</v>
      </c>
      <c r="D7" s="10">
        <f t="shared" si="0"/>
        <v>601096</v>
      </c>
      <c r="E7" s="10">
        <f t="shared" si="0"/>
        <v>780212</v>
      </c>
      <c r="F7" s="10">
        <f t="shared" si="0"/>
        <v>473188</v>
      </c>
      <c r="G7" s="10">
        <f t="shared" si="0"/>
        <v>766165</v>
      </c>
      <c r="H7" s="10">
        <f t="shared" si="0"/>
        <v>395933</v>
      </c>
      <c r="I7" s="10">
        <f t="shared" si="0"/>
        <v>287176</v>
      </c>
      <c r="J7" s="10">
        <f>+J8+J16+J20</f>
        <v>4270271</v>
      </c>
      <c r="L7" s="42"/>
    </row>
    <row r="8" spans="1:10" ht="15.75">
      <c r="A8" s="11" t="s">
        <v>22</v>
      </c>
      <c r="B8" s="12">
        <f>+B9+B12</f>
        <v>301950</v>
      </c>
      <c r="C8" s="12">
        <f>+C9+C12</f>
        <v>252439</v>
      </c>
      <c r="D8" s="12">
        <f aca="true" t="shared" si="1" ref="D8:I8">+D9+D12</f>
        <v>382281</v>
      </c>
      <c r="E8" s="12">
        <f t="shared" si="1"/>
        <v>459604</v>
      </c>
      <c r="F8" s="12">
        <f t="shared" si="1"/>
        <v>269730</v>
      </c>
      <c r="G8" s="12">
        <f t="shared" si="1"/>
        <v>444111</v>
      </c>
      <c r="H8" s="12">
        <f t="shared" si="1"/>
        <v>211093</v>
      </c>
      <c r="I8" s="12">
        <f t="shared" si="1"/>
        <v>172538</v>
      </c>
      <c r="J8" s="12">
        <f>SUM(B8:I8)</f>
        <v>2493746</v>
      </c>
    </row>
    <row r="9" spans="1:10" ht="15.75">
      <c r="A9" s="13" t="s">
        <v>23</v>
      </c>
      <c r="B9" s="14">
        <v>29559</v>
      </c>
      <c r="C9" s="14">
        <v>30174</v>
      </c>
      <c r="D9" s="14">
        <v>31359</v>
      </c>
      <c r="E9" s="14">
        <v>36430</v>
      </c>
      <c r="F9" s="14">
        <v>31524</v>
      </c>
      <c r="G9" s="14">
        <v>36270</v>
      </c>
      <c r="H9" s="14">
        <v>16578</v>
      </c>
      <c r="I9" s="14">
        <v>21684</v>
      </c>
      <c r="J9" s="12">
        <f aca="true" t="shared" si="2" ref="J9:J15">SUM(B9:I9)</f>
        <v>233578</v>
      </c>
    </row>
    <row r="10" spans="1:10" ht="15.75">
      <c r="A10" s="15" t="s">
        <v>24</v>
      </c>
      <c r="B10" s="14">
        <f>+B9-B11</f>
        <v>29559</v>
      </c>
      <c r="C10" s="14">
        <f aca="true" t="shared" si="3" ref="C10:I10">+C9-C11</f>
        <v>30174</v>
      </c>
      <c r="D10" s="14">
        <f t="shared" si="3"/>
        <v>31359</v>
      </c>
      <c r="E10" s="14">
        <f t="shared" si="3"/>
        <v>36430</v>
      </c>
      <c r="F10" s="14">
        <f t="shared" si="3"/>
        <v>31524</v>
      </c>
      <c r="G10" s="14">
        <f t="shared" si="3"/>
        <v>36270</v>
      </c>
      <c r="H10" s="14">
        <f t="shared" si="3"/>
        <v>16578</v>
      </c>
      <c r="I10" s="14">
        <f t="shared" si="3"/>
        <v>21684</v>
      </c>
      <c r="J10" s="12">
        <f t="shared" si="2"/>
        <v>233578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272391</v>
      </c>
      <c r="C12" s="14">
        <f aca="true" t="shared" si="4" ref="C12:I12">C13+C14+C15</f>
        <v>222265</v>
      </c>
      <c r="D12" s="14">
        <f t="shared" si="4"/>
        <v>350922</v>
      </c>
      <c r="E12" s="14">
        <f t="shared" si="4"/>
        <v>423174</v>
      </c>
      <c r="F12" s="14">
        <f t="shared" si="4"/>
        <v>238206</v>
      </c>
      <c r="G12" s="14">
        <f t="shared" si="4"/>
        <v>407841</v>
      </c>
      <c r="H12" s="14">
        <f t="shared" si="4"/>
        <v>194515</v>
      </c>
      <c r="I12" s="14">
        <f t="shared" si="4"/>
        <v>150854</v>
      </c>
      <c r="J12" s="12">
        <f t="shared" si="2"/>
        <v>2260168</v>
      </c>
    </row>
    <row r="13" spans="1:10" ht="15.75">
      <c r="A13" s="15" t="s">
        <v>27</v>
      </c>
      <c r="B13" s="14">
        <v>109404</v>
      </c>
      <c r="C13" s="14">
        <v>90854</v>
      </c>
      <c r="D13" s="14">
        <v>144546</v>
      </c>
      <c r="E13" s="14">
        <v>173866</v>
      </c>
      <c r="F13" s="14">
        <v>102919</v>
      </c>
      <c r="G13" s="14">
        <v>174259</v>
      </c>
      <c r="H13" s="14">
        <v>81464</v>
      </c>
      <c r="I13" s="14">
        <v>63125</v>
      </c>
      <c r="J13" s="12">
        <f t="shared" si="2"/>
        <v>940437</v>
      </c>
    </row>
    <row r="14" spans="1:10" ht="15.75">
      <c r="A14" s="15" t="s">
        <v>28</v>
      </c>
      <c r="B14" s="14">
        <v>116504</v>
      </c>
      <c r="C14" s="14">
        <v>90112</v>
      </c>
      <c r="D14" s="14">
        <v>151664</v>
      </c>
      <c r="E14" s="14">
        <v>176684</v>
      </c>
      <c r="F14" s="14">
        <v>96380</v>
      </c>
      <c r="G14" s="14">
        <v>170727</v>
      </c>
      <c r="H14" s="14">
        <v>82222</v>
      </c>
      <c r="I14" s="14">
        <v>66623</v>
      </c>
      <c r="J14" s="12">
        <f t="shared" si="2"/>
        <v>950916</v>
      </c>
    </row>
    <row r="15" spans="1:10" ht="15.75">
      <c r="A15" s="15" t="s">
        <v>29</v>
      </c>
      <c r="B15" s="14">
        <v>46483</v>
      </c>
      <c r="C15" s="14">
        <v>41299</v>
      </c>
      <c r="D15" s="14">
        <v>54712</v>
      </c>
      <c r="E15" s="14">
        <v>72624</v>
      </c>
      <c r="F15" s="14">
        <v>38907</v>
      </c>
      <c r="G15" s="14">
        <v>62855</v>
      </c>
      <c r="H15" s="14">
        <v>30829</v>
      </c>
      <c r="I15" s="14">
        <v>21106</v>
      </c>
      <c r="J15" s="12">
        <f t="shared" si="2"/>
        <v>368815</v>
      </c>
    </row>
    <row r="16" spans="1:10" ht="15.75">
      <c r="A16" s="17" t="s">
        <v>30</v>
      </c>
      <c r="B16" s="18">
        <f>B17+B18+B19</f>
        <v>184384</v>
      </c>
      <c r="C16" s="18">
        <f aca="true" t="shared" si="5" ref="C16:I16">C17+C18+C19</f>
        <v>124490</v>
      </c>
      <c r="D16" s="18">
        <f t="shared" si="5"/>
        <v>147885</v>
      </c>
      <c r="E16" s="18">
        <f t="shared" si="5"/>
        <v>221907</v>
      </c>
      <c r="F16" s="18">
        <f t="shared" si="5"/>
        <v>147489</v>
      </c>
      <c r="G16" s="18">
        <f t="shared" si="5"/>
        <v>247912</v>
      </c>
      <c r="H16" s="18">
        <f t="shared" si="5"/>
        <v>152167</v>
      </c>
      <c r="I16" s="18">
        <f t="shared" si="5"/>
        <v>95894</v>
      </c>
      <c r="J16" s="12">
        <f aca="true" t="shared" si="6" ref="J16:J22">SUM(B16:I16)</f>
        <v>1322128</v>
      </c>
    </row>
    <row r="17" spans="1:10" ht="18.75" customHeight="1">
      <c r="A17" s="13" t="s">
        <v>31</v>
      </c>
      <c r="B17" s="14">
        <v>83943</v>
      </c>
      <c r="C17" s="14">
        <v>60025</v>
      </c>
      <c r="D17" s="14">
        <v>71940</v>
      </c>
      <c r="E17" s="14">
        <v>105773</v>
      </c>
      <c r="F17" s="14">
        <v>74076</v>
      </c>
      <c r="G17" s="14">
        <v>121257</v>
      </c>
      <c r="H17" s="14">
        <v>73060</v>
      </c>
      <c r="I17" s="14">
        <v>46426</v>
      </c>
      <c r="J17" s="12">
        <f t="shared" si="6"/>
        <v>636500</v>
      </c>
    </row>
    <row r="18" spans="1:10" ht="18.75" customHeight="1">
      <c r="A18" s="13" t="s">
        <v>32</v>
      </c>
      <c r="B18" s="14">
        <v>73886</v>
      </c>
      <c r="C18" s="14">
        <v>45279</v>
      </c>
      <c r="D18" s="14">
        <v>54840</v>
      </c>
      <c r="E18" s="14">
        <v>82013</v>
      </c>
      <c r="F18" s="14">
        <v>54195</v>
      </c>
      <c r="G18" s="14">
        <v>93815</v>
      </c>
      <c r="H18" s="14">
        <v>59933</v>
      </c>
      <c r="I18" s="14">
        <v>38757</v>
      </c>
      <c r="J18" s="12">
        <f t="shared" si="6"/>
        <v>502718</v>
      </c>
    </row>
    <row r="19" spans="1:10" ht="18.75" customHeight="1">
      <c r="A19" s="13" t="s">
        <v>33</v>
      </c>
      <c r="B19" s="14">
        <v>26555</v>
      </c>
      <c r="C19" s="14">
        <v>19186</v>
      </c>
      <c r="D19" s="14">
        <v>21105</v>
      </c>
      <c r="E19" s="14">
        <v>34121</v>
      </c>
      <c r="F19" s="14">
        <v>19218</v>
      </c>
      <c r="G19" s="14">
        <v>32840</v>
      </c>
      <c r="H19" s="14">
        <v>19174</v>
      </c>
      <c r="I19" s="14">
        <v>10711</v>
      </c>
      <c r="J19" s="12">
        <f t="shared" si="6"/>
        <v>182910</v>
      </c>
    </row>
    <row r="20" spans="1:10" ht="18.75" customHeight="1">
      <c r="A20" s="17" t="s">
        <v>34</v>
      </c>
      <c r="B20" s="14">
        <f>B21+B22</f>
        <v>56340</v>
      </c>
      <c r="C20" s="14">
        <f aca="true" t="shared" si="7" ref="C20:I20">C21+C22</f>
        <v>46898</v>
      </c>
      <c r="D20" s="14">
        <f t="shared" si="7"/>
        <v>70930</v>
      </c>
      <c r="E20" s="14">
        <f t="shared" si="7"/>
        <v>98701</v>
      </c>
      <c r="F20" s="14">
        <f t="shared" si="7"/>
        <v>55969</v>
      </c>
      <c r="G20" s="14">
        <f t="shared" si="7"/>
        <v>74142</v>
      </c>
      <c r="H20" s="14">
        <f t="shared" si="7"/>
        <v>32673</v>
      </c>
      <c r="I20" s="14">
        <f t="shared" si="7"/>
        <v>18744</v>
      </c>
      <c r="J20" s="12">
        <f t="shared" si="6"/>
        <v>454397</v>
      </c>
    </row>
    <row r="21" spans="1:10" ht="18.75" customHeight="1">
      <c r="A21" s="13" t="s">
        <v>35</v>
      </c>
      <c r="B21" s="14">
        <v>32114</v>
      </c>
      <c r="C21" s="14">
        <v>26732</v>
      </c>
      <c r="D21" s="14">
        <v>40430</v>
      </c>
      <c r="E21" s="14">
        <v>56260</v>
      </c>
      <c r="F21" s="14">
        <v>31902</v>
      </c>
      <c r="G21" s="14">
        <v>42261</v>
      </c>
      <c r="H21" s="14">
        <v>18624</v>
      </c>
      <c r="I21" s="14">
        <v>10684</v>
      </c>
      <c r="J21" s="12">
        <f t="shared" si="6"/>
        <v>259007</v>
      </c>
    </row>
    <row r="22" spans="1:10" ht="18.75" customHeight="1">
      <c r="A22" s="13" t="s">
        <v>36</v>
      </c>
      <c r="B22" s="14">
        <v>24226</v>
      </c>
      <c r="C22" s="14">
        <v>20166</v>
      </c>
      <c r="D22" s="14">
        <v>30500</v>
      </c>
      <c r="E22" s="14">
        <v>42441</v>
      </c>
      <c r="F22" s="14">
        <v>24067</v>
      </c>
      <c r="G22" s="14">
        <v>31881</v>
      </c>
      <c r="H22" s="14">
        <v>14049</v>
      </c>
      <c r="I22" s="14">
        <v>8060</v>
      </c>
      <c r="J22" s="12">
        <f t="shared" si="6"/>
        <v>195390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0.9594990882187096</v>
      </c>
      <c r="C28" s="23">
        <f aca="true" t="shared" si="8" ref="C28:I28">(((+C$8+C$16)*C$25)+(C$20*C$26))/C$7</f>
        <v>0.9618352525912695</v>
      </c>
      <c r="D28" s="23">
        <f t="shared" si="8"/>
        <v>0.9768481806566671</v>
      </c>
      <c r="E28" s="23">
        <f t="shared" si="8"/>
        <v>0.9758121751523946</v>
      </c>
      <c r="F28" s="23">
        <f t="shared" si="8"/>
        <v>0.9713524184890572</v>
      </c>
      <c r="G28" s="23">
        <f t="shared" si="8"/>
        <v>0.9743558763451737</v>
      </c>
      <c r="H28" s="23">
        <f t="shared" si="8"/>
        <v>0.9159216483596972</v>
      </c>
      <c r="I28" s="23">
        <f t="shared" si="8"/>
        <v>0.9763936986377691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1.4953793289888588</v>
      </c>
      <c r="C31" s="26">
        <f aca="true" t="shared" si="9" ref="C31:I31">C28*C30</f>
        <v>1.4740125245961204</v>
      </c>
      <c r="D31" s="26">
        <f t="shared" si="9"/>
        <v>1.512356353292652</v>
      </c>
      <c r="E31" s="26">
        <f t="shared" si="9"/>
        <v>1.5099717598308156</v>
      </c>
      <c r="F31" s="26">
        <f t="shared" si="9"/>
        <v>1.4627596070026712</v>
      </c>
      <c r="G31" s="26">
        <f t="shared" si="9"/>
        <v>1.5379233152232223</v>
      </c>
      <c r="H31" s="26">
        <f t="shared" si="9"/>
        <v>1.6567190775530203</v>
      </c>
      <c r="I31" s="26">
        <f t="shared" si="9"/>
        <v>1.8681340636036436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811503.48</v>
      </c>
      <c r="C37" s="29">
        <f aca="true" t="shared" si="12" ref="C37:I37">+C38+C39</f>
        <v>624726.31</v>
      </c>
      <c r="D37" s="29">
        <f t="shared" si="12"/>
        <v>909071.35</v>
      </c>
      <c r="E37" s="29">
        <f t="shared" si="12"/>
        <v>1178098.09</v>
      </c>
      <c r="F37" s="29">
        <f t="shared" si="12"/>
        <v>692160.29</v>
      </c>
      <c r="G37" s="29">
        <f t="shared" si="12"/>
        <v>1178303.02</v>
      </c>
      <c r="H37" s="29">
        <f t="shared" si="12"/>
        <v>655949.75</v>
      </c>
      <c r="I37" s="29">
        <f t="shared" si="12"/>
        <v>536483.27</v>
      </c>
      <c r="J37" s="29">
        <f t="shared" si="11"/>
        <v>6586295.5600000005</v>
      </c>
      <c r="L37" s="43"/>
      <c r="M37" s="43"/>
    </row>
    <row r="38" spans="1:10" ht="15.75">
      <c r="A38" s="17" t="s">
        <v>74</v>
      </c>
      <c r="B38" s="30">
        <f>ROUND(+B7*B31,2)</f>
        <v>811503.48</v>
      </c>
      <c r="C38" s="30">
        <f aca="true" t="shared" si="13" ref="C38:I38">ROUND(+C7*C31,2)</f>
        <v>624726.31</v>
      </c>
      <c r="D38" s="30">
        <f t="shared" si="13"/>
        <v>909071.35</v>
      </c>
      <c r="E38" s="30">
        <f t="shared" si="13"/>
        <v>1178098.09</v>
      </c>
      <c r="F38" s="30">
        <f t="shared" si="13"/>
        <v>692160.29</v>
      </c>
      <c r="G38" s="30">
        <f t="shared" si="13"/>
        <v>1178303.02</v>
      </c>
      <c r="H38" s="30">
        <f t="shared" si="13"/>
        <v>655949.75</v>
      </c>
      <c r="I38" s="30">
        <f t="shared" si="13"/>
        <v>536483.27</v>
      </c>
      <c r="J38" s="30">
        <f>SUM(B38:I38)</f>
        <v>6586295.5600000005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-104207.32</v>
      </c>
      <c r="C41" s="31">
        <f t="shared" si="15"/>
        <v>-109792.01</v>
      </c>
      <c r="D41" s="31">
        <f t="shared" si="15"/>
        <v>-106375.03</v>
      </c>
      <c r="E41" s="31">
        <f t="shared" si="15"/>
        <v>-135398.59</v>
      </c>
      <c r="F41" s="31">
        <f t="shared" si="15"/>
        <v>-100795.92</v>
      </c>
      <c r="G41" s="31">
        <f t="shared" si="15"/>
        <v>-146846.19</v>
      </c>
      <c r="H41" s="31">
        <f t="shared" si="15"/>
        <v>-73891.01</v>
      </c>
      <c r="I41" s="31">
        <f t="shared" si="15"/>
        <v>-73535.95</v>
      </c>
      <c r="J41" s="31">
        <f t="shared" si="15"/>
        <v>-850842.02</v>
      </c>
      <c r="L41" s="43"/>
    </row>
    <row r="42" spans="1:12" ht="15.75">
      <c r="A42" s="17" t="s">
        <v>44</v>
      </c>
      <c r="B42" s="32">
        <f>B43+B44</f>
        <v>-88677</v>
      </c>
      <c r="C42" s="32">
        <f aca="true" t="shared" si="16" ref="C42:I42">C43+C44</f>
        <v>-90522</v>
      </c>
      <c r="D42" s="32">
        <f t="shared" si="16"/>
        <v>-94077</v>
      </c>
      <c r="E42" s="32">
        <f t="shared" si="16"/>
        <v>-109290</v>
      </c>
      <c r="F42" s="32">
        <f t="shared" si="16"/>
        <v>-94572</v>
      </c>
      <c r="G42" s="32">
        <f t="shared" si="16"/>
        <v>-108810</v>
      </c>
      <c r="H42" s="32">
        <f t="shared" si="16"/>
        <v>-49734</v>
      </c>
      <c r="I42" s="32">
        <f t="shared" si="16"/>
        <v>-65052</v>
      </c>
      <c r="J42" s="31">
        <f t="shared" si="11"/>
        <v>-700734</v>
      </c>
      <c r="L42" s="43"/>
    </row>
    <row r="43" spans="1:12" ht="15.75">
      <c r="A43" s="13" t="s">
        <v>69</v>
      </c>
      <c r="B43" s="20">
        <f aca="true" t="shared" si="17" ref="B43:I43">ROUND(-B9*$D$3,2)</f>
        <v>-88677</v>
      </c>
      <c r="C43" s="20">
        <f t="shared" si="17"/>
        <v>-90522</v>
      </c>
      <c r="D43" s="20">
        <f t="shared" si="17"/>
        <v>-94077</v>
      </c>
      <c r="E43" s="20">
        <f t="shared" si="17"/>
        <v>-109290</v>
      </c>
      <c r="F43" s="20">
        <f t="shared" si="17"/>
        <v>-94572</v>
      </c>
      <c r="G43" s="20">
        <f t="shared" si="17"/>
        <v>-108810</v>
      </c>
      <c r="H43" s="20">
        <f t="shared" si="17"/>
        <v>-49734</v>
      </c>
      <c r="I43" s="20">
        <f t="shared" si="17"/>
        <v>-65052</v>
      </c>
      <c r="J43" s="57">
        <f t="shared" si="11"/>
        <v>-700734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-15530.32</v>
      </c>
      <c r="C45" s="32">
        <f t="shared" si="19"/>
        <v>-19270.01</v>
      </c>
      <c r="D45" s="32">
        <f t="shared" si="19"/>
        <v>-12298.03</v>
      </c>
      <c r="E45" s="32">
        <f t="shared" si="19"/>
        <v>-26108.59</v>
      </c>
      <c r="F45" s="32">
        <f t="shared" si="19"/>
        <v>-6223.92</v>
      </c>
      <c r="G45" s="32">
        <f t="shared" si="19"/>
        <v>-38036.19</v>
      </c>
      <c r="H45" s="32">
        <f t="shared" si="19"/>
        <v>-24157.01</v>
      </c>
      <c r="I45" s="32">
        <f t="shared" si="19"/>
        <v>-8483.95</v>
      </c>
      <c r="J45" s="32">
        <f t="shared" si="19"/>
        <v>-150108.02000000002</v>
      </c>
      <c r="L45" s="50"/>
    </row>
    <row r="46" spans="1:10" ht="15.75">
      <c r="A46" s="13" t="s">
        <v>62</v>
      </c>
      <c r="B46" s="27">
        <v>-15530.32</v>
      </c>
      <c r="C46" s="27">
        <v>-19270.01</v>
      </c>
      <c r="D46" s="27">
        <v>-12298.03</v>
      </c>
      <c r="E46" s="27">
        <v>-26108.59</v>
      </c>
      <c r="F46" s="27">
        <v>-6223.92</v>
      </c>
      <c r="G46" s="27">
        <v>-38036.19</v>
      </c>
      <c r="H46" s="27">
        <v>-24157.01</v>
      </c>
      <c r="I46" s="27">
        <v>-8483.95</v>
      </c>
      <c r="J46" s="27">
        <f t="shared" si="11"/>
        <v>-150108.02000000002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707296.1599999999</v>
      </c>
      <c r="C53" s="35">
        <f t="shared" si="20"/>
        <v>514934.30000000005</v>
      </c>
      <c r="D53" s="35">
        <f t="shared" si="20"/>
        <v>802696.32</v>
      </c>
      <c r="E53" s="35">
        <f t="shared" si="20"/>
        <v>1042699.5000000001</v>
      </c>
      <c r="F53" s="35">
        <f t="shared" si="20"/>
        <v>591364.37</v>
      </c>
      <c r="G53" s="35">
        <f t="shared" si="20"/>
        <v>1031456.8300000001</v>
      </c>
      <c r="H53" s="35">
        <f t="shared" si="20"/>
        <v>582058.74</v>
      </c>
      <c r="I53" s="35">
        <f t="shared" si="20"/>
        <v>462947.32</v>
      </c>
      <c r="J53" s="35">
        <f>SUM(B53:I53)</f>
        <v>5735453.540000001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5735453.529999999</v>
      </c>
      <c r="L56" s="43"/>
    </row>
    <row r="57" spans="1:10" ht="17.25" customHeight="1">
      <c r="A57" s="17" t="s">
        <v>48</v>
      </c>
      <c r="B57" s="45">
        <v>88914.73</v>
      </c>
      <c r="C57" s="45">
        <v>98290.51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187205.24</v>
      </c>
    </row>
    <row r="58" spans="1:10" ht="17.25" customHeight="1">
      <c r="A58" s="17" t="s">
        <v>54</v>
      </c>
      <c r="B58" s="45">
        <v>306824.42</v>
      </c>
      <c r="C58" s="45">
        <v>190055.71</v>
      </c>
      <c r="D58" s="44">
        <v>0</v>
      </c>
      <c r="E58" s="45">
        <v>66752.12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563632.25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57172.95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57172.95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105137.13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105137.13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42383.8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42383.8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39512.86</v>
      </c>
      <c r="E62" s="44">
        <v>0</v>
      </c>
      <c r="F62" s="45">
        <v>69069.24</v>
      </c>
      <c r="G62" s="44">
        <v>0</v>
      </c>
      <c r="H62" s="44">
        <v>0</v>
      </c>
      <c r="I62" s="44">
        <v>0</v>
      </c>
      <c r="J62" s="35">
        <f t="shared" si="21"/>
        <v>108582.1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88774.19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88774.19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73922.45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73922.45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9710.7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9710.7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234855.7</v>
      </c>
      <c r="G66" s="44">
        <v>0</v>
      </c>
      <c r="H66" s="44">
        <v>0</v>
      </c>
      <c r="I66" s="44">
        <v>0</v>
      </c>
      <c r="J66" s="35">
        <f t="shared" si="21"/>
        <v>234855.7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112924.56</v>
      </c>
      <c r="H67" s="45">
        <v>130903.44</v>
      </c>
      <c r="I67" s="44">
        <v>0</v>
      </c>
      <c r="J67" s="32">
        <f t="shared" si="21"/>
        <v>243828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235418.28</v>
      </c>
      <c r="H68" s="44">
        <v>0</v>
      </c>
      <c r="I68" s="44">
        <v>0</v>
      </c>
      <c r="J68" s="35">
        <f t="shared" si="21"/>
        <v>235418.28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163357.84</v>
      </c>
      <c r="J69" s="32">
        <f t="shared" si="21"/>
        <v>163357.84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185293.61</v>
      </c>
      <c r="J70" s="35">
        <f t="shared" si="21"/>
        <v>185293.61</v>
      </c>
    </row>
    <row r="71" spans="1:10" ht="17.25" customHeight="1">
      <c r="A71" s="41" t="s">
        <v>67</v>
      </c>
      <c r="B71" s="39">
        <v>311557.02</v>
      </c>
      <c r="C71" s="39">
        <v>226588.07</v>
      </c>
      <c r="D71" s="39">
        <v>558489.58</v>
      </c>
      <c r="E71" s="39">
        <v>803540.04</v>
      </c>
      <c r="F71" s="39">
        <v>287439.43</v>
      </c>
      <c r="G71" s="39">
        <v>683113.98</v>
      </c>
      <c r="H71" s="39">
        <v>451155.3</v>
      </c>
      <c r="I71" s="39">
        <v>114295.87</v>
      </c>
      <c r="J71" s="39">
        <f>SUM(B71:I71)</f>
        <v>3436179.29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1.588912381528534</v>
      </c>
      <c r="C75" s="55">
        <v>1.5508034327267843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1.4744622475163138</v>
      </c>
      <c r="C76" s="55">
        <v>1.4440032749443785</v>
      </c>
      <c r="D76" s="55"/>
      <c r="E76" s="55">
        <v>1.541510371253507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1.4160170627815523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1.4905490774153145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1.7704395074817474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1.699836632513485</v>
      </c>
      <c r="E80" s="55">
        <v>0</v>
      </c>
      <c r="F80" s="55">
        <v>1.5122510755596774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1.4873487472578224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1.4855548874283317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1.4718173068509932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1.453046082203694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1.4785233652436514</v>
      </c>
      <c r="H85" s="55">
        <v>1.6567190661046187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1.6198118643436363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1.8268325599381285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1.8913860647886098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2013-09-18T18:03:25Z</dcterms:modified>
  <cp:category/>
  <cp:version/>
  <cp:contentType/>
  <cp:contentStatus/>
</cp:coreProperties>
</file>