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<sst xmlns="http://schemas.openxmlformats.org/spreadsheetml/2006/main" count="94" uniqueCount="94">
  <si>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</si>
  <si>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</si>
  <si>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</si>
  <si>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</si>
  <si>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</si>
  <si>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</si>
  <si>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</si>
  <si>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</si>
  <si>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</si>
  <si>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</si>
  <si>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</si>
  <si>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</si>
  <si>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</si>
  <si>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</si>
  <si>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</si>
  <si>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</si>
  <si>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</si>
  <si>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</si>
  <si>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</si>
  <si>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</si>
  <si>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</si>
  <si>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</si>
  <si>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</si>
  <si>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</si>
  <si>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</si>
  <si>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</si>
  <si>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</si>
  <si>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</si>
  <si>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</si>
  <si>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</si>
  <si>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</si>
  <si>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</si>
  <si>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</si>
  <si>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</si>
  <si>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</si>
  <si>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</si>
  <si>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</si>
  <si>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</si>
  <si>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</si>
  <si>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</si>
  <si>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</si>
  <si>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</si>
  <si>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</si>
  <si>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</si>
  <si>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</si>
  <si>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</si>
  <si>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</si>
  <si>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</si>
  <si>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</si>
  <si>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</si>
  <si>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</si>
  <si>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</si>
  <si>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</si>
  <si>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</si>
  <si>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</si>
  <si>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</si>
  <si>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</si>
  <si>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</si>
  <si>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</si>
  <si>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</si>
  <si>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</si>
  <si>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</si>
  <si>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</si>
  <si>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</si>
  <si>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</si>
  <si>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</si>
  <si>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</si>
  <si>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</si>
  <si>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</si>
  <si>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</si>
  <si>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</si>
  <si>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</si>
  <si>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</si>
  <si>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</si>
  <si>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</si>
  <si>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</si>
  <si>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</si>
  <si>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</si>
  <si>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</si>
  <si>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</si>
  <si>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</si>
  <si>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</si>
  <si>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</si>
  <si>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</si>
  <si>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</si>
  <si>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</si>
  <si>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</si>
  <si>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</si>
  <si>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</si>
  <si>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</si>
  <si>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</si>
  <si>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</si>
  <si>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</si>
  <si>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11/09/13 - VENCIMENTO 18/09/13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</si>
</sst>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549853</v>
      </c>
      <c r="C7" s="10">
        <f aca="true" t="shared" si="0" ref="C7:I7">C8+C16+C20</f>
        <v>432656</v>
      </c>
      <c r="D7" s="10">
        <f t="shared" si="0"/>
        <v>609614</v>
      </c>
      <c r="E7" s="10">
        <f t="shared" si="0"/>
        <v>790761</v>
      </c>
      <c r="F7" s="10">
        <f t="shared" si="0"/>
        <v>478770</v>
      </c>
      <c r="G7" s="10">
        <f t="shared" si="0"/>
        <v>766893</v>
      </c>
      <c r="H7" s="10">
        <f t="shared" si="0"/>
        <v>384462</v>
      </c>
      <c r="I7" s="10">
        <f t="shared" si="0"/>
        <v>286417</v>
      </c>
      <c r="J7" s="10">
        <f>+J8+J16+J20</f>
        <v>4299426</v>
      </c>
      <c r="L7" s="42"/>
    </row>
    <row r="8" spans="1:10" ht="15.75">
      <c r="A8" s="11" t="s">
        <v>22</v>
      </c>
      <c r="B8" s="12">
        <f>+B9+B12</f>
        <v>304034</v>
      </c>
      <c r="C8" s="12">
        <f>+C9+C12</f>
        <v>256521</v>
      </c>
      <c r="D8" s="12">
        <f aca="true" t="shared" si="1" ref="D8:I8">+D9+D12</f>
        <v>384022</v>
      </c>
      <c r="E8" s="12">
        <f t="shared" si="1"/>
        <v>462260</v>
      </c>
      <c r="F8" s="12">
        <f t="shared" si="1"/>
        <v>272504</v>
      </c>
      <c r="G8" s="12">
        <f t="shared" si="1"/>
        <v>441830</v>
      </c>
      <c r="H8" s="12">
        <f t="shared" si="1"/>
        <v>204951</v>
      </c>
      <c r="I8" s="12">
        <f t="shared" si="1"/>
        <v>172367</v>
      </c>
      <c r="J8" s="12">
        <f>SUM(B8:I8)</f>
        <v>2498489</v>
      </c>
    </row>
    <row r="9" spans="1:10" ht="15.75">
      <c r="A9" s="13" t="s">
        <v>23</v>
      </c>
      <c r="B9" s="14">
        <v>30289</v>
      </c>
      <c r="C9" s="14">
        <v>30592</v>
      </c>
      <c r="D9" s="14">
        <v>32202</v>
      </c>
      <c r="E9" s="14">
        <v>37598</v>
      </c>
      <c r="F9" s="14">
        <v>32839</v>
      </c>
      <c r="G9" s="14">
        <v>37043</v>
      </c>
      <c r="H9" s="14">
        <v>16654</v>
      </c>
      <c r="I9" s="14">
        <v>22055</v>
      </c>
      <c r="J9" s="12">
        <f aca="true" t="shared" si="2" ref="J9:J15">SUM(B9:I9)</f>
        <v>239272</v>
      </c>
    </row>
    <row r="10" spans="1:10" ht="15.75">
      <c r="A10" s="15" t="s">
        <v>24</v>
      </c>
      <c r="B10" s="14">
        <f>+B9-B11</f>
        <v>30289</v>
      </c>
      <c r="C10" s="14">
        <f aca="true" t="shared" si="3" ref="C10:I10">+C9-C11</f>
        <v>30592</v>
      </c>
      <c r="D10" s="14">
        <f t="shared" si="3"/>
        <v>32202</v>
      </c>
      <c r="E10" s="14">
        <f t="shared" si="3"/>
        <v>37598</v>
      </c>
      <c r="F10" s="14">
        <f t="shared" si="3"/>
        <v>32839</v>
      </c>
      <c r="G10" s="14">
        <f t="shared" si="3"/>
        <v>37043</v>
      </c>
      <c r="H10" s="14">
        <f t="shared" si="3"/>
        <v>16654</v>
      </c>
      <c r="I10" s="14">
        <f t="shared" si="3"/>
        <v>22055</v>
      </c>
      <c r="J10" s="12">
        <f t="shared" si="2"/>
        <v>239272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273745</v>
      </c>
      <c r="C12" s="14">
        <f aca="true" t="shared" si="4" ref="C12:I12">C13+C14+C15</f>
        <v>225929</v>
      </c>
      <c r="D12" s="14">
        <f t="shared" si="4"/>
        <v>351820</v>
      </c>
      <c r="E12" s="14">
        <f t="shared" si="4"/>
        <v>424662</v>
      </c>
      <c r="F12" s="14">
        <f t="shared" si="4"/>
        <v>239665</v>
      </c>
      <c r="G12" s="14">
        <f t="shared" si="4"/>
        <v>404787</v>
      </c>
      <c r="H12" s="14">
        <f t="shared" si="4"/>
        <v>188297</v>
      </c>
      <c r="I12" s="14">
        <f t="shared" si="4"/>
        <v>150312</v>
      </c>
      <c r="J12" s="12">
        <f t="shared" si="2"/>
        <v>2259217</v>
      </c>
    </row>
    <row r="13" spans="1:10" ht="15.75">
      <c r="A13" s="15" t="s">
        <v>27</v>
      </c>
      <c r="B13" s="14">
        <v>109930</v>
      </c>
      <c r="C13" s="14">
        <v>91749</v>
      </c>
      <c r="D13" s="14">
        <v>145369</v>
      </c>
      <c r="E13" s="14">
        <v>174967</v>
      </c>
      <c r="F13" s="14">
        <v>103261</v>
      </c>
      <c r="G13" s="14">
        <v>172860</v>
      </c>
      <c r="H13" s="14">
        <v>78637</v>
      </c>
      <c r="I13" s="14">
        <v>62796</v>
      </c>
      <c r="J13" s="12">
        <f t="shared" si="2"/>
        <v>939569</v>
      </c>
    </row>
    <row r="14" spans="1:10" ht="15.75">
      <c r="A14" s="15" t="s">
        <v>28</v>
      </c>
      <c r="B14" s="14">
        <v>117030</v>
      </c>
      <c r="C14" s="14">
        <v>92002</v>
      </c>
      <c r="D14" s="14">
        <v>151411</v>
      </c>
      <c r="E14" s="14">
        <v>176673</v>
      </c>
      <c r="F14" s="14">
        <v>97390</v>
      </c>
      <c r="G14" s="14">
        <v>169777</v>
      </c>
      <c r="H14" s="14">
        <v>79257</v>
      </c>
      <c r="I14" s="14">
        <v>66760</v>
      </c>
      <c r="J14" s="12">
        <f t="shared" si="2"/>
        <v>950300</v>
      </c>
    </row>
    <row r="15" spans="1:10" ht="15.75">
      <c r="A15" s="15" t="s">
        <v>29</v>
      </c>
      <c r="B15" s="14">
        <v>46785</v>
      </c>
      <c r="C15" s="14">
        <v>42178</v>
      </c>
      <c r="D15" s="14">
        <v>55040</v>
      </c>
      <c r="E15" s="14">
        <v>73022</v>
      </c>
      <c r="F15" s="14">
        <v>39014</v>
      </c>
      <c r="G15" s="14">
        <v>62150</v>
      </c>
      <c r="H15" s="14">
        <v>30403</v>
      </c>
      <c r="I15" s="14">
        <v>20756</v>
      </c>
      <c r="J15" s="12">
        <f t="shared" si="2"/>
        <v>369348</v>
      </c>
    </row>
    <row r="16" spans="1:10" ht="15.75">
      <c r="A16" s="17" t="s">
        <v>30</v>
      </c>
      <c r="B16" s="18">
        <f>B17+B18+B19</f>
        <v>186362</v>
      </c>
      <c r="C16" s="18">
        <f aca="true" t="shared" si="5" ref="C16:I16">C17+C18+C19</f>
        <v>126740</v>
      </c>
      <c r="D16" s="18">
        <f t="shared" si="5"/>
        <v>150145</v>
      </c>
      <c r="E16" s="18">
        <f t="shared" si="5"/>
        <v>225304</v>
      </c>
      <c r="F16" s="18">
        <f t="shared" si="5"/>
        <v>149668</v>
      </c>
      <c r="G16" s="18">
        <f t="shared" si="5"/>
        <v>247553</v>
      </c>
      <c r="H16" s="18">
        <f t="shared" si="5"/>
        <v>146004</v>
      </c>
      <c r="I16" s="18">
        <f t="shared" si="5"/>
        <v>95012</v>
      </c>
      <c r="J16" s="12">
        <f aca="true" t="shared" si="6" ref="J16:J22">SUM(B16:I16)</f>
        <v>1326788</v>
      </c>
    </row>
    <row r="17" spans="1:10" ht="18.75" customHeight="1">
      <c r="A17" s="13" t="s">
        <v>31</v>
      </c>
      <c r="B17" s="14">
        <v>85196</v>
      </c>
      <c r="C17" s="14">
        <v>61474</v>
      </c>
      <c r="D17" s="14">
        <v>72513</v>
      </c>
      <c r="E17" s="14">
        <v>107654</v>
      </c>
      <c r="F17" s="14">
        <v>75260</v>
      </c>
      <c r="G17" s="14">
        <v>121026</v>
      </c>
      <c r="H17" s="14">
        <v>69842</v>
      </c>
      <c r="I17" s="14">
        <v>46034</v>
      </c>
      <c r="J17" s="12">
        <f t="shared" si="6"/>
        <v>638999</v>
      </c>
    </row>
    <row r="18" spans="1:10" ht="18.75" customHeight="1">
      <c r="A18" s="13" t="s">
        <v>32</v>
      </c>
      <c r="B18" s="14">
        <v>74393</v>
      </c>
      <c r="C18" s="14">
        <v>46252</v>
      </c>
      <c r="D18" s="14">
        <v>56275</v>
      </c>
      <c r="E18" s="14">
        <v>82801</v>
      </c>
      <c r="F18" s="14">
        <v>54934</v>
      </c>
      <c r="G18" s="14">
        <v>93797</v>
      </c>
      <c r="H18" s="14">
        <v>57456</v>
      </c>
      <c r="I18" s="14">
        <v>38462</v>
      </c>
      <c r="J18" s="12">
        <f t="shared" si="6"/>
        <v>504370</v>
      </c>
    </row>
    <row r="19" spans="1:10" ht="18.75" customHeight="1">
      <c r="A19" s="13" t="s">
        <v>33</v>
      </c>
      <c r="B19" s="14">
        <v>26773</v>
      </c>
      <c r="C19" s="14">
        <v>19014</v>
      </c>
      <c r="D19" s="14">
        <v>21357</v>
      </c>
      <c r="E19" s="14">
        <v>34849</v>
      </c>
      <c r="F19" s="14">
        <v>19474</v>
      </c>
      <c r="G19" s="14">
        <v>32730</v>
      </c>
      <c r="H19" s="14">
        <v>18706</v>
      </c>
      <c r="I19" s="14">
        <v>10516</v>
      </c>
      <c r="J19" s="12">
        <f t="shared" si="6"/>
        <v>183419</v>
      </c>
    </row>
    <row r="20" spans="1:10" ht="18.75" customHeight="1">
      <c r="A20" s="17" t="s">
        <v>34</v>
      </c>
      <c r="B20" s="14">
        <f>B21+B22</f>
        <v>59457</v>
      </c>
      <c r="C20" s="14">
        <f aca="true" t="shared" si="7" ref="C20:I20">C21+C22</f>
        <v>49395</v>
      </c>
      <c r="D20" s="14">
        <f t="shared" si="7"/>
        <v>75447</v>
      </c>
      <c r="E20" s="14">
        <f t="shared" si="7"/>
        <v>103197</v>
      </c>
      <c r="F20" s="14">
        <f t="shared" si="7"/>
        <v>56598</v>
      </c>
      <c r="G20" s="14">
        <f t="shared" si="7"/>
        <v>77510</v>
      </c>
      <c r="H20" s="14">
        <f t="shared" si="7"/>
        <v>33507</v>
      </c>
      <c r="I20" s="14">
        <f t="shared" si="7"/>
        <v>19038</v>
      </c>
      <c r="J20" s="12">
        <f t="shared" si="6"/>
        <v>474149</v>
      </c>
    </row>
    <row r="21" spans="1:10" ht="18.75" customHeight="1">
      <c r="A21" s="13" t="s">
        <v>35</v>
      </c>
      <c r="B21" s="14">
        <v>33890</v>
      </c>
      <c r="C21" s="14">
        <v>28155</v>
      </c>
      <c r="D21" s="14">
        <v>43005</v>
      </c>
      <c r="E21" s="14">
        <v>58822</v>
      </c>
      <c r="F21" s="14">
        <v>32261</v>
      </c>
      <c r="G21" s="14">
        <v>44181</v>
      </c>
      <c r="H21" s="14">
        <v>19099</v>
      </c>
      <c r="I21" s="14">
        <v>10852</v>
      </c>
      <c r="J21" s="12">
        <f t="shared" si="6"/>
        <v>270265</v>
      </c>
    </row>
    <row r="22" spans="1:10" ht="18.75" customHeight="1">
      <c r="A22" s="13" t="s">
        <v>36</v>
      </c>
      <c r="B22" s="14">
        <v>25567</v>
      </c>
      <c r="C22" s="14">
        <v>21240</v>
      </c>
      <c r="D22" s="14">
        <v>32442</v>
      </c>
      <c r="E22" s="14">
        <v>44375</v>
      </c>
      <c r="F22" s="14">
        <v>24337</v>
      </c>
      <c r="G22" s="14">
        <v>33329</v>
      </c>
      <c r="H22" s="14">
        <v>14408</v>
      </c>
      <c r="I22" s="14">
        <v>8186</v>
      </c>
      <c r="J22" s="12">
        <f t="shared" si="6"/>
        <v>203884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0.9589672581580895</v>
      </c>
      <c r="C28" s="23">
        <f aca="true" t="shared" si="8" ref="C28:I28">(((+C$8+C$16)*C$25)+(C$20*C$26))/C$7</f>
        <v>0.9611378677286343</v>
      </c>
      <c r="D28" s="23">
        <f t="shared" si="8"/>
        <v>0.9757179110059808</v>
      </c>
      <c r="E28" s="23">
        <f t="shared" si="8"/>
        <v>0.9750477496993403</v>
      </c>
      <c r="F28" s="23">
        <f t="shared" si="8"/>
        <v>0.9713682235729055</v>
      </c>
      <c r="G28" s="23">
        <f t="shared" si="8"/>
        <v>0.9732164069824604</v>
      </c>
      <c r="H28" s="23">
        <f t="shared" si="8"/>
        <v>0.9146095673954773</v>
      </c>
      <c r="I28" s="23">
        <f t="shared" si="8"/>
        <v>0.9762502456208954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1.4945504718393825</v>
      </c>
      <c r="C31" s="26">
        <f aca="true" t="shared" si="9" ref="C31:I31">C28*C30</f>
        <v>1.472943782294132</v>
      </c>
      <c r="D31" s="26">
        <f t="shared" si="9"/>
        <v>1.5106064698194595</v>
      </c>
      <c r="E31" s="26">
        <f t="shared" si="9"/>
        <v>1.5087888878847593</v>
      </c>
      <c r="F31" s="26">
        <f t="shared" si="9"/>
        <v>1.4627834078784385</v>
      </c>
      <c r="G31" s="26">
        <f t="shared" si="9"/>
        <v>1.5361247767811155</v>
      </c>
      <c r="H31" s="26">
        <f t="shared" si="9"/>
        <v>1.6543457855049393</v>
      </c>
      <c r="I31" s="26">
        <f t="shared" si="9"/>
        <v>1.8678595949464591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821783.06</v>
      </c>
      <c r="C37" s="29">
        <f aca="true" t="shared" si="12" ref="C37:I37">+C38+C39</f>
        <v>637277.97</v>
      </c>
      <c r="D37" s="29">
        <f t="shared" si="12"/>
        <v>920886.85</v>
      </c>
      <c r="E37" s="29">
        <f t="shared" si="12"/>
        <v>1193091.41</v>
      </c>
      <c r="F37" s="29">
        <f t="shared" si="12"/>
        <v>700336.81</v>
      </c>
      <c r="G37" s="29">
        <f t="shared" si="12"/>
        <v>1178043.34</v>
      </c>
      <c r="H37" s="29">
        <f t="shared" si="12"/>
        <v>636033.09</v>
      </c>
      <c r="I37" s="29">
        <f t="shared" si="12"/>
        <v>534986.74</v>
      </c>
      <c r="J37" s="29">
        <f t="shared" si="11"/>
        <v>6622439.27</v>
      </c>
      <c r="L37" s="43"/>
      <c r="M37" s="43"/>
    </row>
    <row r="38" spans="1:10" ht="15.75">
      <c r="A38" s="17" t="s">
        <v>74</v>
      </c>
      <c r="B38" s="30">
        <f>ROUND(+B7*B31,2)</f>
        <v>821783.06</v>
      </c>
      <c r="C38" s="30">
        <f aca="true" t="shared" si="13" ref="C38:I38">ROUND(+C7*C31,2)</f>
        <v>637277.97</v>
      </c>
      <c r="D38" s="30">
        <f t="shared" si="13"/>
        <v>920886.85</v>
      </c>
      <c r="E38" s="30">
        <f t="shared" si="13"/>
        <v>1193091.41</v>
      </c>
      <c r="F38" s="30">
        <f t="shared" si="13"/>
        <v>700336.81</v>
      </c>
      <c r="G38" s="30">
        <f t="shared" si="13"/>
        <v>1178043.34</v>
      </c>
      <c r="H38" s="30">
        <f t="shared" si="13"/>
        <v>636033.09</v>
      </c>
      <c r="I38" s="30">
        <f t="shared" si="13"/>
        <v>534986.74</v>
      </c>
      <c r="J38" s="30">
        <f>SUM(B38:I38)</f>
        <v>6622439.27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-106397.32</v>
      </c>
      <c r="C41" s="31">
        <f t="shared" si="15"/>
        <v>-111046.01</v>
      </c>
      <c r="D41" s="31">
        <f t="shared" si="15"/>
        <v>-133998.88</v>
      </c>
      <c r="E41" s="31">
        <f t="shared" si="15"/>
        <v>-138902.59</v>
      </c>
      <c r="F41" s="31">
        <f t="shared" si="15"/>
        <v>-104740.92</v>
      </c>
      <c r="G41" s="31">
        <f t="shared" si="15"/>
        <v>-149165.19</v>
      </c>
      <c r="H41" s="31">
        <f t="shared" si="15"/>
        <v>-74119.01</v>
      </c>
      <c r="I41" s="31">
        <f t="shared" si="15"/>
        <v>-74648.95</v>
      </c>
      <c r="J41" s="31">
        <f t="shared" si="15"/>
        <v>-893018.87</v>
      </c>
      <c r="L41" s="50"/>
    </row>
    <row r="42" spans="1:12" ht="15.75">
      <c r="A42" s="17" t="s">
        <v>44</v>
      </c>
      <c r="B42" s="32">
        <f>B43+B44</f>
        <v>-90867</v>
      </c>
      <c r="C42" s="32">
        <f aca="true" t="shared" si="16" ref="C42:I42">C43+C44</f>
        <v>-91776</v>
      </c>
      <c r="D42" s="32">
        <f t="shared" si="16"/>
        <v>-96606</v>
      </c>
      <c r="E42" s="32">
        <f t="shared" si="16"/>
        <v>-112794</v>
      </c>
      <c r="F42" s="32">
        <f t="shared" si="16"/>
        <v>-98517</v>
      </c>
      <c r="G42" s="32">
        <f t="shared" si="16"/>
        <v>-111129</v>
      </c>
      <c r="H42" s="32">
        <f t="shared" si="16"/>
        <v>-49962</v>
      </c>
      <c r="I42" s="32">
        <f t="shared" si="16"/>
        <v>-66165</v>
      </c>
      <c r="J42" s="31">
        <f t="shared" si="11"/>
        <v>-717816</v>
      </c>
      <c r="L42" s="50"/>
    </row>
    <row r="43" spans="1:12" ht="15.75">
      <c r="A43" s="13" t="s">
        <v>69</v>
      </c>
      <c r="B43" s="20">
        <f aca="true" t="shared" si="17" ref="B43:I43">ROUND(-B9*$D$3,2)</f>
        <v>-90867</v>
      </c>
      <c r="C43" s="20">
        <f t="shared" si="17"/>
        <v>-91776</v>
      </c>
      <c r="D43" s="20">
        <f t="shared" si="17"/>
        <v>-96606</v>
      </c>
      <c r="E43" s="20">
        <f t="shared" si="17"/>
        <v>-112794</v>
      </c>
      <c r="F43" s="20">
        <f t="shared" si="17"/>
        <v>-98517</v>
      </c>
      <c r="G43" s="20">
        <f t="shared" si="17"/>
        <v>-111129</v>
      </c>
      <c r="H43" s="20">
        <f t="shared" si="17"/>
        <v>-49962</v>
      </c>
      <c r="I43" s="20">
        <f t="shared" si="17"/>
        <v>-66165</v>
      </c>
      <c r="J43" s="57">
        <f t="shared" si="11"/>
        <v>-717816</v>
      </c>
      <c r="L43" s="50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-15530.32</v>
      </c>
      <c r="C45" s="32">
        <f t="shared" si="19"/>
        <v>-19270.01</v>
      </c>
      <c r="D45" s="32">
        <f t="shared" si="19"/>
        <v>-37392.88</v>
      </c>
      <c r="E45" s="32">
        <f t="shared" si="19"/>
        <v>-26108.59</v>
      </c>
      <c r="F45" s="32">
        <f t="shared" si="19"/>
        <v>-6223.92</v>
      </c>
      <c r="G45" s="32">
        <f t="shared" si="19"/>
        <v>-38036.19</v>
      </c>
      <c r="H45" s="32">
        <f t="shared" si="19"/>
        <v>-24157.01</v>
      </c>
      <c r="I45" s="32">
        <f t="shared" si="19"/>
        <v>-8483.95</v>
      </c>
      <c r="J45" s="32">
        <f t="shared" si="19"/>
        <v>-175202.87000000002</v>
      </c>
      <c r="L45" s="50"/>
    </row>
    <row r="46" spans="1:10" ht="15.75">
      <c r="A46" s="13" t="s">
        <v>62</v>
      </c>
      <c r="B46" s="27">
        <v>-15530.32</v>
      </c>
      <c r="C46" s="27">
        <v>-19270.01</v>
      </c>
      <c r="D46" s="27">
        <v>-12298.03</v>
      </c>
      <c r="E46" s="27">
        <v>-26108.59</v>
      </c>
      <c r="F46" s="27">
        <v>-6223.92</v>
      </c>
      <c r="G46" s="27">
        <v>-38036.19</v>
      </c>
      <c r="H46" s="27">
        <v>-24157.01</v>
      </c>
      <c r="I46" s="27">
        <v>-8483.95</v>
      </c>
      <c r="J46" s="27">
        <f t="shared" si="11"/>
        <v>-150108.02000000002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-1000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-1000</v>
      </c>
    </row>
    <row r="49" spans="1:10" ht="15.75">
      <c r="A49" s="13" t="s">
        <v>65</v>
      </c>
      <c r="B49" s="27">
        <v>0</v>
      </c>
      <c r="C49" s="27">
        <v>0</v>
      </c>
      <c r="D49" s="27">
        <v>-24094.85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-24094.85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46</v>
      </c>
      <c r="B53" s="35">
        <f aca="true" t="shared" si="20" ref="B53:I53">+B37+B41</f>
        <v>715385.74</v>
      </c>
      <c r="C53" s="35">
        <f t="shared" si="20"/>
        <v>526231.96</v>
      </c>
      <c r="D53" s="35">
        <f t="shared" si="20"/>
        <v>786887.97</v>
      </c>
      <c r="E53" s="35">
        <f t="shared" si="20"/>
        <v>1054188.8199999998</v>
      </c>
      <c r="F53" s="35">
        <f t="shared" si="20"/>
        <v>595595.89</v>
      </c>
      <c r="G53" s="35">
        <f t="shared" si="20"/>
        <v>1028878.1500000001</v>
      </c>
      <c r="H53" s="35">
        <f t="shared" si="20"/>
        <v>561914.08</v>
      </c>
      <c r="I53" s="35">
        <f t="shared" si="20"/>
        <v>460337.79</v>
      </c>
      <c r="J53" s="35">
        <f>SUM(B53:I53)</f>
        <v>5729420.4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5729420.390000001</v>
      </c>
      <c r="L56" s="43"/>
    </row>
    <row r="57" spans="1:10" ht="17.25" customHeight="1">
      <c r="A57" s="17" t="s">
        <v>48</v>
      </c>
      <c r="B57" s="45">
        <v>91184.49</v>
      </c>
      <c r="C57" s="45">
        <v>100470.78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191655.27000000002</v>
      </c>
    </row>
    <row r="58" spans="1:10" ht="17.25" customHeight="1">
      <c r="A58" s="17" t="s">
        <v>54</v>
      </c>
      <c r="B58" s="45">
        <v>312644.23</v>
      </c>
      <c r="C58" s="45">
        <v>199173.1</v>
      </c>
      <c r="D58" s="44">
        <v>0</v>
      </c>
      <c r="E58" s="45">
        <v>74767.05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586584.38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39533.12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39533.12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105910.27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105910.27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42831.76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42831.76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40123.24</v>
      </c>
      <c r="E62" s="44">
        <v>0</v>
      </c>
      <c r="F62" s="45">
        <v>69131.46</v>
      </c>
      <c r="G62" s="44">
        <v>0</v>
      </c>
      <c r="H62" s="44">
        <v>0</v>
      </c>
      <c r="I62" s="44">
        <v>0</v>
      </c>
      <c r="J62" s="35">
        <f t="shared" si="21"/>
        <v>109254.70000000001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90233.83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90233.83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76604.81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76604.81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9043.09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9043.09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239025</v>
      </c>
      <c r="G66" s="44">
        <v>0</v>
      </c>
      <c r="H66" s="44">
        <v>0</v>
      </c>
      <c r="I66" s="44">
        <v>0</v>
      </c>
      <c r="J66" s="35">
        <f t="shared" si="21"/>
        <v>239025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109786.24</v>
      </c>
      <c r="H67" s="45">
        <v>110758.78</v>
      </c>
      <c r="I67" s="44">
        <v>0</v>
      </c>
      <c r="J67" s="32">
        <f t="shared" si="21"/>
        <v>220545.02000000002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235977.93</v>
      </c>
      <c r="H68" s="44">
        <v>0</v>
      </c>
      <c r="I68" s="44">
        <v>0</v>
      </c>
      <c r="J68" s="35">
        <f t="shared" si="21"/>
        <v>235977.93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162193.03</v>
      </c>
      <c r="J69" s="32">
        <f t="shared" si="21"/>
        <v>162193.03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183848.89</v>
      </c>
      <c r="J70" s="35">
        <f t="shared" si="21"/>
        <v>183848.89</v>
      </c>
    </row>
    <row r="71" spans="1:10" ht="17.25" customHeight="1">
      <c r="A71" s="41" t="s">
        <v>67</v>
      </c>
      <c r="B71" s="39">
        <v>311557.02</v>
      </c>
      <c r="C71" s="39">
        <v>226588.07</v>
      </c>
      <c r="D71" s="39">
        <v>558489.58</v>
      </c>
      <c r="E71" s="39">
        <v>803540.04</v>
      </c>
      <c r="F71" s="39">
        <v>287439.43</v>
      </c>
      <c r="G71" s="39">
        <v>683113.98</v>
      </c>
      <c r="H71" s="39">
        <v>451155.3</v>
      </c>
      <c r="I71" s="39">
        <v>114295.87</v>
      </c>
      <c r="J71" s="39">
        <f>SUM(B71:I71)</f>
        <v>3436179.29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1.5875420118108676</v>
      </c>
      <c r="C75" s="55">
        <v>1.5501338245741572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1.4736449861782153</v>
      </c>
      <c r="C76" s="55">
        <v>1.44295627114075</v>
      </c>
      <c r="D76" s="55"/>
      <c r="E76" s="55">
        <v>1.5398806951210646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1.4140462462176264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1.4898525984198485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1.7739693064413073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1.6979016084699177</v>
      </c>
      <c r="E80" s="55">
        <v>0</v>
      </c>
      <c r="F80" s="55">
        <v>1.5122205970263154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1.4863057128300075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1.48432040300884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1.4706645653911037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1.4530697218772102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1.4768222345963178</v>
      </c>
      <c r="H85" s="55">
        <v>1.6543457870998954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1.6174864373333664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1.8265642284627477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1.8910684816456975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2013-09-17T18:07:06Z</dcterms:modified>
  <cp:category/>
  <cp:version/>
  <cp:contentType/>
  <cp:contentStatus/>
</cp:coreProperties>
</file>