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<sst xmlns="http://schemas.openxmlformats.org/spreadsheetml/2006/main" count="95" uniqueCount="95">
  <si>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</si>
  <si>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</si>
  <si>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</si>
  <si>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</si>
  <si>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</si>
  <si>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</si>
  <si>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</si>
  <si>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</si>
  <si>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</si>
  <si>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</si>
  <si>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</si>
  <si>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</si>
  <si>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</si>
  <si>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</si>
  <si>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</si>
  <si>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</si>
  <si>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</si>
  <si>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</si>
  <si>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</si>
  <si>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</si>
  <si>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</si>
  <si>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</si>
  <si>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</si>
  <si>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</si>
  <si>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</si>
  <si>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</si>
  <si>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</si>
  <si>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</si>
  <si>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</si>
  <si>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</si>
  <si>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</si>
  <si>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</si>
  <si>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</si>
  <si>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</si>
  <si>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</si>
  <si>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</si>
  <si>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</si>
  <si>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</si>
  <si>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</si>
  <si>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</si>
  <si>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</si>
  <si>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</si>
  <si>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</si>
  <si>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</si>
  <si>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</si>
  <si>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</si>
  <si>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</si>
  <si>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</si>
  <si>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</si>
  <si>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</si>
  <si>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</si>
  <si>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</si>
  <si>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</si>
  <si>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</si>
  <si>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</si>
  <si>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</si>
  <si>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</si>
  <si>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</si>
  <si>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</si>
  <si>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</si>
  <si>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</si>
  <si>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</si>
  <si>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</si>
  <si>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</si>
  <si>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</si>
  <si>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</si>
  <si>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</si>
  <si>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</si>
  <si>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</si>
  <si>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</si>
  <si>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</si>
  <si>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</si>
  <si>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</si>
  <si>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</si>
  <si>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</si>
  <si>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</si>
  <si>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</si>
  <si>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</si>
  <si>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</si>
  <si>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</si>
  <si>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</si>
  <si>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</si>
  <si>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</si>
  <si>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</si>
  <si>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</si>
  <si>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</si>
  <si>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</si>
  <si>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</si>
  <si>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</si>
  <si>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</si>
  <si>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10/09/13 - VENCIMENTO 17/09/13</t>
  </si>
  <si>
    <r>
      <t xml:space="preserve">7.3. Revisão de Remuneração pelo Transporte Coletivo </t>
    </r>
    <r>
      <rPr>
        <vertAlign val="superscript"/>
        <sz val="12"/>
        <color indexed="8"/>
        <rFont val="Calibri"/>
        <family val="2"/>
      </rPr>
      <t>(1)</t>
    </r>
  </si>
  <si>
    <r>
      <t xml:space="preserve">10. Tarifa de Remuneração Líquida Por Passageiro </t>
    </r>
    <r>
      <rPr>
        <vertAlign val="superscript"/>
        <sz val="12"/>
        <color indexed="8"/>
        <rFont val="Calibri"/>
        <family val="2"/>
      </rPr>
      <t>(2)</t>
    </r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</si>
  <si>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</si>
  <si>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Nota: (1) Revisão de passageiros transportados, processados pelo sistema de bilhetagem eletrônica, referente ao dia 09/09/13 - área 4.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</si>
</sst>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170" fontId="42" fillId="0" borderId="10" xfId="45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172" fontId="42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3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507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507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507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9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4" width="10.125" style="1" bestFit="1" customWidth="1"/>
    <col min="15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550878</v>
      </c>
      <c r="C7" s="10">
        <f aca="true" t="shared" si="0" ref="C7:I7">C8+C16+C20</f>
        <v>433397</v>
      </c>
      <c r="D7" s="10">
        <f t="shared" si="0"/>
        <v>612790</v>
      </c>
      <c r="E7" s="10">
        <f t="shared" si="0"/>
        <v>794781</v>
      </c>
      <c r="F7" s="10">
        <f t="shared" si="0"/>
        <v>480414</v>
      </c>
      <c r="G7" s="10">
        <f t="shared" si="0"/>
        <v>772783</v>
      </c>
      <c r="H7" s="10">
        <f t="shared" si="0"/>
        <v>396287</v>
      </c>
      <c r="I7" s="10">
        <f t="shared" si="0"/>
        <v>288108</v>
      </c>
      <c r="J7" s="10">
        <f>+J8+J16+J20</f>
        <v>4329438</v>
      </c>
      <c r="L7" s="42"/>
    </row>
    <row r="8" spans="1:10" ht="15.75">
      <c r="A8" s="11" t="s">
        <v>22</v>
      </c>
      <c r="B8" s="12">
        <f>+B9+B12</f>
        <v>305472</v>
      </c>
      <c r="C8" s="12">
        <f>+C9+C12</f>
        <v>256763</v>
      </c>
      <c r="D8" s="12">
        <f aca="true" t="shared" si="1" ref="D8:I8">+D9+D12</f>
        <v>385595</v>
      </c>
      <c r="E8" s="12">
        <f t="shared" si="1"/>
        <v>464823</v>
      </c>
      <c r="F8" s="12">
        <f t="shared" si="1"/>
        <v>273463</v>
      </c>
      <c r="G8" s="12">
        <f t="shared" si="1"/>
        <v>445933</v>
      </c>
      <c r="H8" s="12">
        <f t="shared" si="1"/>
        <v>210665</v>
      </c>
      <c r="I8" s="12">
        <f t="shared" si="1"/>
        <v>173013</v>
      </c>
      <c r="J8" s="12">
        <f>SUM(B8:I8)</f>
        <v>2515727</v>
      </c>
    </row>
    <row r="9" spans="1:10" ht="15.75">
      <c r="A9" s="13" t="s">
        <v>23</v>
      </c>
      <c r="B9" s="14">
        <v>32871</v>
      </c>
      <c r="C9" s="14">
        <v>33068</v>
      </c>
      <c r="D9" s="14">
        <v>34735</v>
      </c>
      <c r="E9" s="14">
        <v>40821</v>
      </c>
      <c r="F9" s="14">
        <v>34680</v>
      </c>
      <c r="G9" s="14">
        <v>40866</v>
      </c>
      <c r="H9" s="14">
        <v>18330</v>
      </c>
      <c r="I9" s="14">
        <v>23175</v>
      </c>
      <c r="J9" s="12">
        <f aca="true" t="shared" si="2" ref="J9:J15">SUM(B9:I9)</f>
        <v>258546</v>
      </c>
    </row>
    <row r="10" spans="1:10" ht="15.75">
      <c r="A10" s="15" t="s">
        <v>24</v>
      </c>
      <c r="B10" s="14">
        <f>+B9-B11</f>
        <v>32871</v>
      </c>
      <c r="C10" s="14">
        <f aca="true" t="shared" si="3" ref="C10:I10">+C9-C11</f>
        <v>33068</v>
      </c>
      <c r="D10" s="14">
        <f t="shared" si="3"/>
        <v>34735</v>
      </c>
      <c r="E10" s="14">
        <f t="shared" si="3"/>
        <v>40821</v>
      </c>
      <c r="F10" s="14">
        <f t="shared" si="3"/>
        <v>34680</v>
      </c>
      <c r="G10" s="14">
        <f t="shared" si="3"/>
        <v>40866</v>
      </c>
      <c r="H10" s="14">
        <f t="shared" si="3"/>
        <v>18330</v>
      </c>
      <c r="I10" s="14">
        <f t="shared" si="3"/>
        <v>23175</v>
      </c>
      <c r="J10" s="12">
        <f t="shared" si="2"/>
        <v>258546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272601</v>
      </c>
      <c r="C12" s="14">
        <f aca="true" t="shared" si="4" ref="C12:I12">C13+C14+C15</f>
        <v>223695</v>
      </c>
      <c r="D12" s="14">
        <f t="shared" si="4"/>
        <v>350860</v>
      </c>
      <c r="E12" s="14">
        <f t="shared" si="4"/>
        <v>424002</v>
      </c>
      <c r="F12" s="14">
        <f t="shared" si="4"/>
        <v>238783</v>
      </c>
      <c r="G12" s="14">
        <f t="shared" si="4"/>
        <v>405067</v>
      </c>
      <c r="H12" s="14">
        <f t="shared" si="4"/>
        <v>192335</v>
      </c>
      <c r="I12" s="14">
        <f t="shared" si="4"/>
        <v>149838</v>
      </c>
      <c r="J12" s="12">
        <f t="shared" si="2"/>
        <v>2257181</v>
      </c>
    </row>
    <row r="13" spans="1:10" ht="15.75">
      <c r="A13" s="15" t="s">
        <v>27</v>
      </c>
      <c r="B13" s="14">
        <v>109234</v>
      </c>
      <c r="C13" s="14">
        <v>90675</v>
      </c>
      <c r="D13" s="14">
        <v>144785</v>
      </c>
      <c r="E13" s="14">
        <v>174652</v>
      </c>
      <c r="F13" s="14">
        <v>102672</v>
      </c>
      <c r="G13" s="14">
        <v>171786</v>
      </c>
      <c r="H13" s="14">
        <v>80152</v>
      </c>
      <c r="I13" s="14">
        <v>62408</v>
      </c>
      <c r="J13" s="12">
        <f t="shared" si="2"/>
        <v>936364</v>
      </c>
    </row>
    <row r="14" spans="1:10" ht="15.75">
      <c r="A14" s="15" t="s">
        <v>28</v>
      </c>
      <c r="B14" s="14">
        <v>116774</v>
      </c>
      <c r="C14" s="14">
        <v>91604</v>
      </c>
      <c r="D14" s="14">
        <v>151048</v>
      </c>
      <c r="E14" s="14">
        <v>176650</v>
      </c>
      <c r="F14" s="14">
        <v>97200</v>
      </c>
      <c r="G14" s="14">
        <v>171195</v>
      </c>
      <c r="H14" s="14">
        <v>81471</v>
      </c>
      <c r="I14" s="14">
        <v>67128</v>
      </c>
      <c r="J14" s="12">
        <f t="shared" si="2"/>
        <v>953070</v>
      </c>
    </row>
    <row r="15" spans="1:10" ht="15.75">
      <c r="A15" s="15" t="s">
        <v>29</v>
      </c>
      <c r="B15" s="14">
        <v>46593</v>
      </c>
      <c r="C15" s="14">
        <v>41416</v>
      </c>
      <c r="D15" s="14">
        <v>55027</v>
      </c>
      <c r="E15" s="14">
        <v>72700</v>
      </c>
      <c r="F15" s="14">
        <v>38911</v>
      </c>
      <c r="G15" s="14">
        <v>62086</v>
      </c>
      <c r="H15" s="14">
        <v>30712</v>
      </c>
      <c r="I15" s="14">
        <v>20302</v>
      </c>
      <c r="J15" s="12">
        <f t="shared" si="2"/>
        <v>367747</v>
      </c>
    </row>
    <row r="16" spans="1:10" ht="15.75">
      <c r="A16" s="17" t="s">
        <v>30</v>
      </c>
      <c r="B16" s="18">
        <f>B17+B18+B19</f>
        <v>186721</v>
      </c>
      <c r="C16" s="18">
        <f aca="true" t="shared" si="5" ref="C16:I16">C17+C18+C19</f>
        <v>127296</v>
      </c>
      <c r="D16" s="18">
        <f t="shared" si="5"/>
        <v>151818</v>
      </c>
      <c r="E16" s="18">
        <f t="shared" si="5"/>
        <v>225975</v>
      </c>
      <c r="F16" s="18">
        <f t="shared" si="5"/>
        <v>149413</v>
      </c>
      <c r="G16" s="18">
        <f t="shared" si="5"/>
        <v>249602</v>
      </c>
      <c r="H16" s="18">
        <f t="shared" si="5"/>
        <v>151503</v>
      </c>
      <c r="I16" s="18">
        <f t="shared" si="5"/>
        <v>95650</v>
      </c>
      <c r="J16" s="12">
        <f aca="true" t="shared" si="6" ref="J16:J22">SUM(B16:I16)</f>
        <v>1337978</v>
      </c>
    </row>
    <row r="17" spans="1:10" ht="18.75" customHeight="1">
      <c r="A17" s="13" t="s">
        <v>31</v>
      </c>
      <c r="B17" s="14">
        <v>84666</v>
      </c>
      <c r="C17" s="14">
        <v>61613</v>
      </c>
      <c r="D17" s="14">
        <v>74270</v>
      </c>
      <c r="E17" s="14">
        <v>108377</v>
      </c>
      <c r="F17" s="14">
        <v>74980</v>
      </c>
      <c r="G17" s="14">
        <v>121755</v>
      </c>
      <c r="H17" s="14">
        <v>72755</v>
      </c>
      <c r="I17" s="14">
        <v>46048</v>
      </c>
      <c r="J17" s="12">
        <f t="shared" si="6"/>
        <v>644464</v>
      </c>
    </row>
    <row r="18" spans="1:10" ht="18.75" customHeight="1">
      <c r="A18" s="13" t="s">
        <v>32</v>
      </c>
      <c r="B18" s="14">
        <v>75139</v>
      </c>
      <c r="C18" s="14">
        <v>46525</v>
      </c>
      <c r="D18" s="14">
        <v>56050</v>
      </c>
      <c r="E18" s="14">
        <v>82819</v>
      </c>
      <c r="F18" s="14">
        <v>55022</v>
      </c>
      <c r="G18" s="14">
        <v>94786</v>
      </c>
      <c r="H18" s="14">
        <v>59660</v>
      </c>
      <c r="I18" s="14">
        <v>39110</v>
      </c>
      <c r="J18" s="12">
        <f t="shared" si="6"/>
        <v>509111</v>
      </c>
    </row>
    <row r="19" spans="1:10" ht="18.75" customHeight="1">
      <c r="A19" s="13" t="s">
        <v>33</v>
      </c>
      <c r="B19" s="14">
        <v>26916</v>
      </c>
      <c r="C19" s="14">
        <v>19158</v>
      </c>
      <c r="D19" s="14">
        <v>21498</v>
      </c>
      <c r="E19" s="14">
        <v>34779</v>
      </c>
      <c r="F19" s="14">
        <v>19411</v>
      </c>
      <c r="G19" s="14">
        <v>33061</v>
      </c>
      <c r="H19" s="14">
        <v>19088</v>
      </c>
      <c r="I19" s="14">
        <v>10492</v>
      </c>
      <c r="J19" s="12">
        <f t="shared" si="6"/>
        <v>184403</v>
      </c>
    </row>
    <row r="20" spans="1:10" ht="18.75" customHeight="1">
      <c r="A20" s="17" t="s">
        <v>34</v>
      </c>
      <c r="B20" s="14">
        <f>B21+B22</f>
        <v>58685</v>
      </c>
      <c r="C20" s="14">
        <f aca="true" t="shared" si="7" ref="C20:I20">C21+C22</f>
        <v>49338</v>
      </c>
      <c r="D20" s="14">
        <f t="shared" si="7"/>
        <v>75377</v>
      </c>
      <c r="E20" s="14">
        <f t="shared" si="7"/>
        <v>103983</v>
      </c>
      <c r="F20" s="14">
        <f t="shared" si="7"/>
        <v>57538</v>
      </c>
      <c r="G20" s="14">
        <f t="shared" si="7"/>
        <v>77248</v>
      </c>
      <c r="H20" s="14">
        <f t="shared" si="7"/>
        <v>34119</v>
      </c>
      <c r="I20" s="14">
        <f t="shared" si="7"/>
        <v>19445</v>
      </c>
      <c r="J20" s="12">
        <f t="shared" si="6"/>
        <v>475733</v>
      </c>
    </row>
    <row r="21" spans="1:10" ht="18.75" customHeight="1">
      <c r="A21" s="13" t="s">
        <v>35</v>
      </c>
      <c r="B21" s="14">
        <v>33450</v>
      </c>
      <c r="C21" s="14">
        <v>28123</v>
      </c>
      <c r="D21" s="14">
        <v>42965</v>
      </c>
      <c r="E21" s="14">
        <v>59270</v>
      </c>
      <c r="F21" s="14">
        <v>32797</v>
      </c>
      <c r="G21" s="14">
        <v>44031</v>
      </c>
      <c r="H21" s="14">
        <v>19448</v>
      </c>
      <c r="I21" s="14">
        <v>11084</v>
      </c>
      <c r="J21" s="12">
        <f t="shared" si="6"/>
        <v>271168</v>
      </c>
    </row>
    <row r="22" spans="1:10" ht="18.75" customHeight="1">
      <c r="A22" s="13" t="s">
        <v>36</v>
      </c>
      <c r="B22" s="14">
        <v>25235</v>
      </c>
      <c r="C22" s="14">
        <v>21215</v>
      </c>
      <c r="D22" s="14">
        <v>32412</v>
      </c>
      <c r="E22" s="14">
        <v>44713</v>
      </c>
      <c r="F22" s="14">
        <v>24741</v>
      </c>
      <c r="G22" s="14">
        <v>33217</v>
      </c>
      <c r="H22" s="14">
        <v>14671</v>
      </c>
      <c r="I22" s="14">
        <v>8361</v>
      </c>
      <c r="J22" s="12">
        <f t="shared" si="6"/>
        <v>204565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0.9591648584623091</v>
      </c>
      <c r="C28" s="23">
        <f aca="true" t="shared" si="8" ref="C28:I28">(((+C$8+C$16)*C$25)+(C$20*C$26))/C$7</f>
        <v>0.9612027208310164</v>
      </c>
      <c r="D28" s="23">
        <f t="shared" si="8"/>
        <v>0.9758661737299891</v>
      </c>
      <c r="E28" s="23">
        <f t="shared" si="8"/>
        <v>0.9749848705492457</v>
      </c>
      <c r="F28" s="23">
        <f t="shared" si="8"/>
        <v>0.970992303305066</v>
      </c>
      <c r="G28" s="23">
        <f t="shared" si="8"/>
        <v>0.9735103903683182</v>
      </c>
      <c r="H28" s="23">
        <f t="shared" si="8"/>
        <v>0.9149088070009868</v>
      </c>
      <c r="I28" s="23">
        <f t="shared" si="8"/>
        <v>0.9761279506296249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72</v>
      </c>
      <c r="B31" s="26">
        <f>B28*B30</f>
        <v>1.4948584319135088</v>
      </c>
      <c r="C31" s="26">
        <f aca="true" t="shared" si="9" ref="C31:I31">C28*C30</f>
        <v>1.4730431696735327</v>
      </c>
      <c r="D31" s="26">
        <f t="shared" si="9"/>
        <v>1.510836010168769</v>
      </c>
      <c r="E31" s="26">
        <f t="shared" si="9"/>
        <v>1.5086915886879029</v>
      </c>
      <c r="F31" s="26">
        <f t="shared" si="9"/>
        <v>1.462217309547099</v>
      </c>
      <c r="G31" s="26">
        <f t="shared" si="9"/>
        <v>1.5365888001573536</v>
      </c>
      <c r="H31" s="26">
        <f t="shared" si="9"/>
        <v>1.6548870501033848</v>
      </c>
      <c r="I31" s="26">
        <f t="shared" si="9"/>
        <v>1.8676256079396614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823484.62</v>
      </c>
      <c r="C37" s="29">
        <f aca="true" t="shared" si="12" ref="C37:I37">+C38+C39</f>
        <v>638412.49</v>
      </c>
      <c r="D37" s="29">
        <f t="shared" si="12"/>
        <v>925825.2</v>
      </c>
      <c r="E37" s="29">
        <f t="shared" si="12"/>
        <v>1199079.41</v>
      </c>
      <c r="F37" s="29">
        <f t="shared" si="12"/>
        <v>702469.67</v>
      </c>
      <c r="G37" s="29">
        <f t="shared" si="12"/>
        <v>1187449.7</v>
      </c>
      <c r="H37" s="29">
        <f t="shared" si="12"/>
        <v>655810.22</v>
      </c>
      <c r="I37" s="29">
        <f t="shared" si="12"/>
        <v>538077.88</v>
      </c>
      <c r="J37" s="29">
        <f t="shared" si="11"/>
        <v>6670609.1899999995</v>
      </c>
      <c r="L37" s="43"/>
      <c r="M37" s="43"/>
    </row>
    <row r="38" spans="1:10" ht="15.75">
      <c r="A38" s="17" t="s">
        <v>73</v>
      </c>
      <c r="B38" s="30">
        <f>ROUND(+B7*B31,2)</f>
        <v>823484.62</v>
      </c>
      <c r="C38" s="30">
        <f aca="true" t="shared" si="13" ref="C38:I38">ROUND(+C7*C31,2)</f>
        <v>638412.49</v>
      </c>
      <c r="D38" s="30">
        <f t="shared" si="13"/>
        <v>925825.2</v>
      </c>
      <c r="E38" s="30">
        <f t="shared" si="13"/>
        <v>1199079.41</v>
      </c>
      <c r="F38" s="30">
        <f t="shared" si="13"/>
        <v>702469.67</v>
      </c>
      <c r="G38" s="30">
        <f t="shared" si="13"/>
        <v>1187449.7</v>
      </c>
      <c r="H38" s="30">
        <f t="shared" si="13"/>
        <v>655810.22</v>
      </c>
      <c r="I38" s="30">
        <f t="shared" si="13"/>
        <v>538077.88</v>
      </c>
      <c r="J38" s="30">
        <f>SUM(B38:I38)</f>
        <v>6670609.1899999995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-114143.32</v>
      </c>
      <c r="C41" s="31">
        <f t="shared" si="15"/>
        <v>-118474.01</v>
      </c>
      <c r="D41" s="31">
        <f t="shared" si="15"/>
        <v>-116503.03</v>
      </c>
      <c r="E41" s="31">
        <f t="shared" si="15"/>
        <v>-14798.440000000002</v>
      </c>
      <c r="F41" s="31">
        <f t="shared" si="15"/>
        <v>-110263.92</v>
      </c>
      <c r="G41" s="31">
        <f t="shared" si="15"/>
        <v>-160634.19</v>
      </c>
      <c r="H41" s="31">
        <f t="shared" si="15"/>
        <v>-79147.01</v>
      </c>
      <c r="I41" s="31">
        <f t="shared" si="15"/>
        <v>-78008.95</v>
      </c>
      <c r="J41" s="31">
        <f t="shared" si="15"/>
        <v>-791972.87</v>
      </c>
      <c r="L41" s="43"/>
    </row>
    <row r="42" spans="1:12" ht="15.75">
      <c r="A42" s="17" t="s">
        <v>44</v>
      </c>
      <c r="B42" s="32">
        <f>B43+B44</f>
        <v>-98613</v>
      </c>
      <c r="C42" s="32">
        <f aca="true" t="shared" si="16" ref="C42:I42">C43+C44</f>
        <v>-99204</v>
      </c>
      <c r="D42" s="32">
        <f t="shared" si="16"/>
        <v>-104205</v>
      </c>
      <c r="E42" s="32">
        <f t="shared" si="16"/>
        <v>-122463</v>
      </c>
      <c r="F42" s="32">
        <f t="shared" si="16"/>
        <v>-104040</v>
      </c>
      <c r="G42" s="32">
        <f t="shared" si="16"/>
        <v>-122598</v>
      </c>
      <c r="H42" s="32">
        <f t="shared" si="16"/>
        <v>-54990</v>
      </c>
      <c r="I42" s="32">
        <f t="shared" si="16"/>
        <v>-69525</v>
      </c>
      <c r="J42" s="31">
        <f t="shared" si="11"/>
        <v>-775638</v>
      </c>
      <c r="L42" s="50"/>
    </row>
    <row r="43" spans="1:12" ht="15.75">
      <c r="A43" s="13" t="s">
        <v>69</v>
      </c>
      <c r="B43" s="20">
        <f aca="true" t="shared" si="17" ref="B43:I43">ROUND(-B9*$D$3,2)</f>
        <v>-98613</v>
      </c>
      <c r="C43" s="20">
        <f t="shared" si="17"/>
        <v>-99204</v>
      </c>
      <c r="D43" s="20">
        <f t="shared" si="17"/>
        <v>-104205</v>
      </c>
      <c r="E43" s="20">
        <f t="shared" si="17"/>
        <v>-122463</v>
      </c>
      <c r="F43" s="20">
        <f t="shared" si="17"/>
        <v>-104040</v>
      </c>
      <c r="G43" s="20">
        <f t="shared" si="17"/>
        <v>-122598</v>
      </c>
      <c r="H43" s="20">
        <f t="shared" si="17"/>
        <v>-54990</v>
      </c>
      <c r="I43" s="20">
        <f t="shared" si="17"/>
        <v>-69525</v>
      </c>
      <c r="J43" s="56">
        <f t="shared" si="11"/>
        <v>-775638</v>
      </c>
      <c r="L43" s="50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50"/>
    </row>
    <row r="45" spans="1:12" ht="15.75">
      <c r="A45" s="17" t="s">
        <v>45</v>
      </c>
      <c r="B45" s="32">
        <f aca="true" t="shared" si="19" ref="B45:J45">SUM(B46:B50)</f>
        <v>-15530.32</v>
      </c>
      <c r="C45" s="32">
        <f t="shared" si="19"/>
        <v>-19270.01</v>
      </c>
      <c r="D45" s="32">
        <f t="shared" si="19"/>
        <v>-12298.03</v>
      </c>
      <c r="E45" s="32">
        <f t="shared" si="19"/>
        <v>-26108.59</v>
      </c>
      <c r="F45" s="32">
        <f t="shared" si="19"/>
        <v>-6223.92</v>
      </c>
      <c r="G45" s="32">
        <f t="shared" si="19"/>
        <v>-38036.19</v>
      </c>
      <c r="H45" s="32">
        <f t="shared" si="19"/>
        <v>-24157.01</v>
      </c>
      <c r="I45" s="32">
        <f t="shared" si="19"/>
        <v>-8483.95</v>
      </c>
      <c r="J45" s="32">
        <f t="shared" si="19"/>
        <v>-150108.02000000002</v>
      </c>
      <c r="L45" s="50"/>
    </row>
    <row r="46" spans="1:10" ht="15.75">
      <c r="A46" s="13" t="s">
        <v>62</v>
      </c>
      <c r="B46" s="27">
        <v>-15530.32</v>
      </c>
      <c r="C46" s="27">
        <v>-19270.01</v>
      </c>
      <c r="D46" s="27">
        <v>-12298.03</v>
      </c>
      <c r="E46" s="27">
        <v>-26108.59</v>
      </c>
      <c r="F46" s="27">
        <v>-6223.92</v>
      </c>
      <c r="G46" s="27">
        <v>-38036.19</v>
      </c>
      <c r="H46" s="27">
        <v>-24157.01</v>
      </c>
      <c r="I46" s="27">
        <v>-8483.95</v>
      </c>
      <c r="J46" s="27">
        <f t="shared" si="11"/>
        <v>-150108.02000000002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8">
      <c r="A51" s="17" t="s">
        <v>91</v>
      </c>
      <c r="B51" s="33">
        <v>0</v>
      </c>
      <c r="C51" s="33">
        <v>0</v>
      </c>
      <c r="D51" s="33">
        <v>0</v>
      </c>
      <c r="E51" s="33">
        <v>133773.15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133773.15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709341.3</v>
      </c>
      <c r="C53" s="35">
        <f t="shared" si="20"/>
        <v>519938.48</v>
      </c>
      <c r="D53" s="35">
        <f t="shared" si="20"/>
        <v>809322.1699999999</v>
      </c>
      <c r="E53" s="35">
        <f t="shared" si="20"/>
        <v>1184280.97</v>
      </c>
      <c r="F53" s="35">
        <f t="shared" si="20"/>
        <v>592205.75</v>
      </c>
      <c r="G53" s="35">
        <f t="shared" si="20"/>
        <v>1026815.51</v>
      </c>
      <c r="H53" s="35">
        <f t="shared" si="20"/>
        <v>576663.21</v>
      </c>
      <c r="I53" s="35">
        <f t="shared" si="20"/>
        <v>460068.93</v>
      </c>
      <c r="J53" s="35">
        <f>SUM(B53:I53)</f>
        <v>5878636.319999999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4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5878636.34</v>
      </c>
      <c r="L56" s="43"/>
      <c r="N56" s="40"/>
    </row>
    <row r="57" spans="1:14" ht="17.25" customHeight="1">
      <c r="A57" s="17" t="s">
        <v>48</v>
      </c>
      <c r="B57" s="45">
        <v>96270.28</v>
      </c>
      <c r="C57" s="45">
        <v>98486.41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194756.69</v>
      </c>
      <c r="N57" s="40"/>
    </row>
    <row r="58" spans="1:14" ht="17.25" customHeight="1">
      <c r="A58" s="17" t="s">
        <v>54</v>
      </c>
      <c r="B58" s="45">
        <v>301514.01</v>
      </c>
      <c r="C58" s="45">
        <v>194864.01</v>
      </c>
      <c r="D58" s="44">
        <v>0</v>
      </c>
      <c r="E58" s="45">
        <v>79377.33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575755.35</v>
      </c>
      <c r="N58" s="40"/>
    </row>
    <row r="59" spans="1:10" ht="17.25" customHeight="1">
      <c r="A59" s="17" t="s">
        <v>55</v>
      </c>
      <c r="B59" s="44">
        <v>0</v>
      </c>
      <c r="C59" s="44">
        <v>0</v>
      </c>
      <c r="D59" s="32">
        <v>63438.85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63438.85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107398.68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107398.68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40555.19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40555.19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39439.87</v>
      </c>
      <c r="E62" s="44">
        <v>0</v>
      </c>
      <c r="F62" s="45">
        <v>65858.92</v>
      </c>
      <c r="G62" s="44">
        <v>0</v>
      </c>
      <c r="H62" s="44">
        <v>0</v>
      </c>
      <c r="I62" s="44">
        <v>0</v>
      </c>
      <c r="J62" s="35">
        <f t="shared" si="21"/>
        <v>105298.79000000001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151388.05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151388.05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125679.49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125679.49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24296.06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24296.06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238907.39</v>
      </c>
      <c r="G66" s="44">
        <v>0</v>
      </c>
      <c r="H66" s="44">
        <v>0</v>
      </c>
      <c r="I66" s="44">
        <v>0</v>
      </c>
      <c r="J66" s="35">
        <f t="shared" si="21"/>
        <v>238907.39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110876.24</v>
      </c>
      <c r="H67" s="45">
        <v>125507.92</v>
      </c>
      <c r="I67" s="44">
        <v>0</v>
      </c>
      <c r="J67" s="32">
        <f t="shared" si="21"/>
        <v>236384.16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232825.29</v>
      </c>
      <c r="H68" s="44">
        <v>0</v>
      </c>
      <c r="I68" s="44">
        <v>0</v>
      </c>
      <c r="J68" s="35">
        <f t="shared" si="21"/>
        <v>232825.29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162887.2</v>
      </c>
      <c r="J69" s="32">
        <f t="shared" si="21"/>
        <v>162887.2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182885.86</v>
      </c>
      <c r="J70" s="35">
        <f t="shared" si="21"/>
        <v>182885.86</v>
      </c>
    </row>
    <row r="71" spans="1:10" ht="17.25" customHeight="1">
      <c r="A71" s="41" t="s">
        <v>67</v>
      </c>
      <c r="B71" s="39">
        <v>311557.02</v>
      </c>
      <c r="C71" s="39">
        <v>226588.07</v>
      </c>
      <c r="D71" s="39">
        <v>558489.58</v>
      </c>
      <c r="E71" s="39">
        <v>803540.04</v>
      </c>
      <c r="F71" s="39">
        <v>287439.43</v>
      </c>
      <c r="G71" s="39">
        <v>683113.98</v>
      </c>
      <c r="H71" s="39">
        <v>451155.3</v>
      </c>
      <c r="I71" s="39">
        <v>114295.87</v>
      </c>
      <c r="J71" s="39">
        <f>SUM(B71:I71)</f>
        <v>3436179.29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8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1.5830535638171916</v>
      </c>
      <c r="C75" s="54">
        <v>1.5502546951164191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1.4739486372200503</v>
      </c>
      <c r="C76" s="54">
        <v>1.4430536530046068</v>
      </c>
      <c r="D76" s="54"/>
      <c r="E76" s="54">
        <v>1.539308151699085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1.4143625511447293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1.4890929539306723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1.7785819465334047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1.7006171201061713</v>
      </c>
      <c r="E80" s="54">
        <v>0</v>
      </c>
      <c r="F80" s="54">
        <v>1.5134880255176741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1.4863852629451006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1.4842559423999564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1.470569572188001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1.452507390113835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1.4772208163984208</v>
      </c>
      <c r="H85" s="54">
        <v>1.6548870641731876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1.6187112801154657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1.8263353655018562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1.8909477823522383</v>
      </c>
      <c r="J88" s="39"/>
    </row>
    <row r="89" ht="15.75">
      <c r="A89" s="49" t="s">
        <v>94</v>
      </c>
    </row>
    <row r="90" ht="15.75">
      <c r="A90" s="49" t="s">
        <v>93</v>
      </c>
    </row>
    <row r="92" spans="2:9" ht="14.25">
      <c r="B92" s="51"/>
      <c r="E92" s="64"/>
      <c r="F92" s="64"/>
      <c r="I92" s="64"/>
    </row>
    <row r="93" spans="4:9" ht="14.25">
      <c r="D93" s="64"/>
      <c r="E93" s="64"/>
      <c r="F93" s="64"/>
      <c r="I93" s="64"/>
    </row>
    <row r="94" spans="4:9" ht="14.25">
      <c r="D94" s="64"/>
      <c r="E94" s="64"/>
      <c r="I94" s="64"/>
    </row>
    <row r="95" spans="4:7" ht="14.25">
      <c r="D95" s="64"/>
      <c r="E95" s="64"/>
      <c r="F95" s="52"/>
      <c r="G95" s="53"/>
    </row>
    <row r="96" spans="4:5" ht="14.25">
      <c r="D96" s="64"/>
      <c r="E96" s="6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2013-09-16T18:51:52Z</dcterms:modified>
  <cp:category/>
  <cp:version/>
  <cp:contentType/>
  <cp:contentStatus/>
</cp:coreProperties>
</file>