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<sst xmlns="http://schemas.openxmlformats.org/spreadsheetml/2006/main" count="94" uniqueCount="94">
  <si>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</si>
  <si>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</si>
  <si>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</si>
  <si>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</si>
  <si>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</si>
  <si>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</si>
  <si>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</si>
  <si>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</si>
  <si>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</si>
  <si>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</si>
  <si>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</si>
  <si>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</si>
  <si>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</si>
  <si>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</si>
  <si>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</si>
  <si>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</si>
  <si>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</si>
  <si>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</si>
  <si>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</si>
  <si>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</si>
  <si>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</si>
  <si>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</si>
  <si>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</si>
  <si>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</si>
  <si>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</si>
  <si>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</si>
  <si>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</si>
  <si>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</si>
  <si>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</si>
  <si>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</si>
  <si>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</si>
  <si>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</si>
  <si>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</si>
  <si>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</si>
  <si>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</si>
  <si>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</si>
  <si>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</si>
  <si>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</si>
  <si>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</si>
  <si>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</si>
  <si>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</si>
  <si>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</si>
  <si>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</si>
  <si>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</si>
  <si>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</si>
  <si>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</si>
  <si>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</si>
  <si>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</si>
  <si>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</si>
  <si>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</si>
  <si>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</si>
  <si>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</si>
  <si>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</si>
  <si>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</si>
  <si>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</si>
  <si>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</si>
  <si>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</si>
  <si>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</si>
  <si>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</si>
  <si>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</si>
  <si>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</si>
  <si>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</si>
  <si>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</si>
  <si>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</si>
  <si>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</si>
  <si>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</si>
  <si>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</si>
  <si>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</si>
  <si>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</si>
  <si>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</si>
  <si>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</si>
  <si>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</si>
  <si>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</si>
  <si>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</si>
  <si>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</si>
  <si>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</si>
  <si>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</si>
  <si>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</si>
  <si>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</si>
  <si>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</si>
  <si>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</si>
  <si>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</si>
  <si>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</si>
  <si>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</si>
  <si>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</si>
  <si>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</si>
  <si>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</si>
  <si>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</si>
  <si>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</si>
  <si>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</si>
  <si>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</si>
  <si>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</si>
  <si>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</si>
  <si>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09/09/13 - VENCIMENTO 16/09/13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</si>
</sst>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533978</v>
      </c>
      <c r="C7" s="10">
        <f aca="true" t="shared" si="0" ref="C7:I7">C8+C16+C20</f>
        <v>421726</v>
      </c>
      <c r="D7" s="10">
        <f t="shared" si="0"/>
        <v>601932</v>
      </c>
      <c r="E7" s="10">
        <f t="shared" si="0"/>
        <v>678374</v>
      </c>
      <c r="F7" s="10">
        <f t="shared" si="0"/>
        <v>473705</v>
      </c>
      <c r="G7" s="10">
        <f t="shared" si="0"/>
        <v>761234</v>
      </c>
      <c r="H7" s="10">
        <f t="shared" si="0"/>
        <v>390881</v>
      </c>
      <c r="I7" s="10">
        <f t="shared" si="0"/>
        <v>283015</v>
      </c>
      <c r="J7" s="10">
        <f>+J8+J16+J20</f>
        <v>4144845</v>
      </c>
      <c r="L7" s="42"/>
    </row>
    <row r="8" spans="1:10" ht="15.75">
      <c r="A8" s="11" t="s">
        <v>22</v>
      </c>
      <c r="B8" s="12">
        <f>+B9+B12</f>
        <v>298347</v>
      </c>
      <c r="C8" s="12">
        <f>+C9+C12</f>
        <v>252594</v>
      </c>
      <c r="D8" s="12">
        <f aca="true" t="shared" si="1" ref="D8:I8">+D9+D12</f>
        <v>380504</v>
      </c>
      <c r="E8" s="12">
        <f t="shared" si="1"/>
        <v>398856</v>
      </c>
      <c r="F8" s="12">
        <f t="shared" si="1"/>
        <v>271114</v>
      </c>
      <c r="G8" s="12">
        <f t="shared" si="1"/>
        <v>445163</v>
      </c>
      <c r="H8" s="12">
        <f t="shared" si="1"/>
        <v>212326</v>
      </c>
      <c r="I8" s="12">
        <f t="shared" si="1"/>
        <v>171714</v>
      </c>
      <c r="J8" s="12">
        <f>SUM(B8:I8)</f>
        <v>2430618</v>
      </c>
    </row>
    <row r="9" spans="1:10" ht="15.75">
      <c r="A9" s="13" t="s">
        <v>23</v>
      </c>
      <c r="B9" s="14">
        <v>38800</v>
      </c>
      <c r="C9" s="14">
        <v>38336</v>
      </c>
      <c r="D9" s="14">
        <v>41625</v>
      </c>
      <c r="E9" s="14">
        <v>43400</v>
      </c>
      <c r="F9" s="14">
        <v>40642</v>
      </c>
      <c r="G9" s="14">
        <v>50850</v>
      </c>
      <c r="H9" s="14">
        <v>23129</v>
      </c>
      <c r="I9" s="14">
        <v>27253</v>
      </c>
      <c r="J9" s="12">
        <f aca="true" t="shared" si="2" ref="J9:J15">SUM(B9:I9)</f>
        <v>304035</v>
      </c>
    </row>
    <row r="10" spans="1:10" ht="15.75">
      <c r="A10" s="15" t="s">
        <v>24</v>
      </c>
      <c r="B10" s="14">
        <f>+B9-B11</f>
        <v>38800</v>
      </c>
      <c r="C10" s="14">
        <f aca="true" t="shared" si="3" ref="C10:I10">+C9-C11</f>
        <v>38336</v>
      </c>
      <c r="D10" s="14">
        <f t="shared" si="3"/>
        <v>41625</v>
      </c>
      <c r="E10" s="14">
        <f t="shared" si="3"/>
        <v>43400</v>
      </c>
      <c r="F10" s="14">
        <f t="shared" si="3"/>
        <v>40642</v>
      </c>
      <c r="G10" s="14">
        <f t="shared" si="3"/>
        <v>50850</v>
      </c>
      <c r="H10" s="14">
        <f t="shared" si="3"/>
        <v>23129</v>
      </c>
      <c r="I10" s="14">
        <f t="shared" si="3"/>
        <v>27253</v>
      </c>
      <c r="J10" s="12">
        <f t="shared" si="2"/>
        <v>304035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259547</v>
      </c>
      <c r="C12" s="14">
        <f aca="true" t="shared" si="4" ref="C12:I12">C13+C14+C15</f>
        <v>214258</v>
      </c>
      <c r="D12" s="14">
        <f t="shared" si="4"/>
        <v>338879</v>
      </c>
      <c r="E12" s="14">
        <f t="shared" si="4"/>
        <v>355456</v>
      </c>
      <c r="F12" s="14">
        <f t="shared" si="4"/>
        <v>230472</v>
      </c>
      <c r="G12" s="14">
        <f t="shared" si="4"/>
        <v>394313</v>
      </c>
      <c r="H12" s="14">
        <f t="shared" si="4"/>
        <v>189197</v>
      </c>
      <c r="I12" s="14">
        <f t="shared" si="4"/>
        <v>144461</v>
      </c>
      <c r="J12" s="12">
        <f t="shared" si="2"/>
        <v>2126583</v>
      </c>
    </row>
    <row r="13" spans="1:10" ht="15.75">
      <c r="A13" s="15" t="s">
        <v>27</v>
      </c>
      <c r="B13" s="14">
        <v>102789</v>
      </c>
      <c r="C13" s="14">
        <v>86495</v>
      </c>
      <c r="D13" s="14">
        <v>139447</v>
      </c>
      <c r="E13" s="14">
        <v>144772</v>
      </c>
      <c r="F13" s="14">
        <v>97797</v>
      </c>
      <c r="G13" s="14">
        <v>166312</v>
      </c>
      <c r="H13" s="14">
        <v>78784</v>
      </c>
      <c r="I13" s="14">
        <v>59458</v>
      </c>
      <c r="J13" s="12">
        <f t="shared" si="2"/>
        <v>875854</v>
      </c>
    </row>
    <row r="14" spans="1:10" ht="15.75">
      <c r="A14" s="15" t="s">
        <v>28</v>
      </c>
      <c r="B14" s="14">
        <v>113404</v>
      </c>
      <c r="C14" s="14">
        <v>88700</v>
      </c>
      <c r="D14" s="14">
        <v>147355</v>
      </c>
      <c r="E14" s="14">
        <v>150398</v>
      </c>
      <c r="F14" s="14">
        <v>95717</v>
      </c>
      <c r="G14" s="14">
        <v>168257</v>
      </c>
      <c r="H14" s="14">
        <v>80882</v>
      </c>
      <c r="I14" s="14">
        <v>65302</v>
      </c>
      <c r="J14" s="12">
        <f t="shared" si="2"/>
        <v>910015</v>
      </c>
    </row>
    <row r="15" spans="1:10" ht="15.75">
      <c r="A15" s="15" t="s">
        <v>29</v>
      </c>
      <c r="B15" s="14">
        <v>43354</v>
      </c>
      <c r="C15" s="14">
        <v>39063</v>
      </c>
      <c r="D15" s="14">
        <v>52077</v>
      </c>
      <c r="E15" s="14">
        <v>60286</v>
      </c>
      <c r="F15" s="14">
        <v>36958</v>
      </c>
      <c r="G15" s="14">
        <v>59744</v>
      </c>
      <c r="H15" s="14">
        <v>29531</v>
      </c>
      <c r="I15" s="14">
        <v>19701</v>
      </c>
      <c r="J15" s="12">
        <f t="shared" si="2"/>
        <v>340714</v>
      </c>
    </row>
    <row r="16" spans="1:10" ht="15.75">
      <c r="A16" s="17" t="s">
        <v>30</v>
      </c>
      <c r="B16" s="18">
        <f>B17+B18+B19</f>
        <v>178661</v>
      </c>
      <c r="C16" s="18">
        <f aca="true" t="shared" si="5" ref="C16:I16">C17+C18+C19</f>
        <v>120573</v>
      </c>
      <c r="D16" s="18">
        <f t="shared" si="5"/>
        <v>146456</v>
      </c>
      <c r="E16" s="18">
        <f t="shared" si="5"/>
        <v>188478</v>
      </c>
      <c r="F16" s="18">
        <f t="shared" si="5"/>
        <v>144747</v>
      </c>
      <c r="G16" s="18">
        <f t="shared" si="5"/>
        <v>238660</v>
      </c>
      <c r="H16" s="18">
        <f t="shared" si="5"/>
        <v>144788</v>
      </c>
      <c r="I16" s="18">
        <f t="shared" si="5"/>
        <v>92271</v>
      </c>
      <c r="J16" s="12">
        <f aca="true" t="shared" si="6" ref="J16:J22">SUM(B16:I16)</f>
        <v>1254634</v>
      </c>
    </row>
    <row r="17" spans="1:10" ht="18.75" customHeight="1">
      <c r="A17" s="13" t="s">
        <v>31</v>
      </c>
      <c r="B17" s="14">
        <v>80588</v>
      </c>
      <c r="C17" s="14">
        <v>57956</v>
      </c>
      <c r="D17" s="14">
        <v>70995</v>
      </c>
      <c r="E17" s="14">
        <v>89252</v>
      </c>
      <c r="F17" s="14">
        <v>72161</v>
      </c>
      <c r="G17" s="14">
        <v>115940</v>
      </c>
      <c r="H17" s="14">
        <v>69135</v>
      </c>
      <c r="I17" s="14">
        <v>44564</v>
      </c>
      <c r="J17" s="12">
        <f t="shared" si="6"/>
        <v>600591</v>
      </c>
    </row>
    <row r="18" spans="1:10" ht="18.75" customHeight="1">
      <c r="A18" s="13" t="s">
        <v>32</v>
      </c>
      <c r="B18" s="14">
        <v>72609</v>
      </c>
      <c r="C18" s="14">
        <v>44657</v>
      </c>
      <c r="D18" s="14">
        <v>54985</v>
      </c>
      <c r="E18" s="14">
        <v>70581</v>
      </c>
      <c r="F18" s="14">
        <v>53954</v>
      </c>
      <c r="G18" s="14">
        <v>91838</v>
      </c>
      <c r="H18" s="14">
        <v>57672</v>
      </c>
      <c r="I18" s="14">
        <v>37783</v>
      </c>
      <c r="J18" s="12">
        <f t="shared" si="6"/>
        <v>484079</v>
      </c>
    </row>
    <row r="19" spans="1:10" ht="18.75" customHeight="1">
      <c r="A19" s="13" t="s">
        <v>33</v>
      </c>
      <c r="B19" s="14">
        <v>25464</v>
      </c>
      <c r="C19" s="14">
        <v>17960</v>
      </c>
      <c r="D19" s="14">
        <v>20476</v>
      </c>
      <c r="E19" s="14">
        <v>28645</v>
      </c>
      <c r="F19" s="14">
        <v>18632</v>
      </c>
      <c r="G19" s="14">
        <v>30882</v>
      </c>
      <c r="H19" s="14">
        <v>17981</v>
      </c>
      <c r="I19" s="14">
        <v>9924</v>
      </c>
      <c r="J19" s="12">
        <f t="shared" si="6"/>
        <v>169964</v>
      </c>
    </row>
    <row r="20" spans="1:10" ht="18.75" customHeight="1">
      <c r="A20" s="17" t="s">
        <v>34</v>
      </c>
      <c r="B20" s="14">
        <f>B21+B22</f>
        <v>56970</v>
      </c>
      <c r="C20" s="14">
        <f aca="true" t="shared" si="7" ref="C20:I20">C21+C22</f>
        <v>48559</v>
      </c>
      <c r="D20" s="14">
        <f t="shared" si="7"/>
        <v>74972</v>
      </c>
      <c r="E20" s="14">
        <f t="shared" si="7"/>
        <v>91040</v>
      </c>
      <c r="F20" s="14">
        <f t="shared" si="7"/>
        <v>57844</v>
      </c>
      <c r="G20" s="14">
        <f t="shared" si="7"/>
        <v>77411</v>
      </c>
      <c r="H20" s="14">
        <f t="shared" si="7"/>
        <v>33767</v>
      </c>
      <c r="I20" s="14">
        <f t="shared" si="7"/>
        <v>19030</v>
      </c>
      <c r="J20" s="12">
        <f t="shared" si="6"/>
        <v>459593</v>
      </c>
    </row>
    <row r="21" spans="1:10" ht="18.75" customHeight="1">
      <c r="A21" s="13" t="s">
        <v>35</v>
      </c>
      <c r="B21" s="14">
        <v>32473</v>
      </c>
      <c r="C21" s="14">
        <v>27679</v>
      </c>
      <c r="D21" s="14">
        <v>42734</v>
      </c>
      <c r="E21" s="14">
        <v>51893</v>
      </c>
      <c r="F21" s="14">
        <v>32971</v>
      </c>
      <c r="G21" s="14">
        <v>44124</v>
      </c>
      <c r="H21" s="14">
        <v>19247</v>
      </c>
      <c r="I21" s="14">
        <v>10847</v>
      </c>
      <c r="J21" s="12">
        <f t="shared" si="6"/>
        <v>261968</v>
      </c>
    </row>
    <row r="22" spans="1:10" ht="18.75" customHeight="1">
      <c r="A22" s="13" t="s">
        <v>36</v>
      </c>
      <c r="B22" s="14">
        <v>24497</v>
      </c>
      <c r="C22" s="14">
        <v>20880</v>
      </c>
      <c r="D22" s="14">
        <v>32238</v>
      </c>
      <c r="E22" s="14">
        <v>39147</v>
      </c>
      <c r="F22" s="14">
        <v>24873</v>
      </c>
      <c r="G22" s="14">
        <v>33287</v>
      </c>
      <c r="H22" s="14">
        <v>14520</v>
      </c>
      <c r="I22" s="14">
        <v>8183</v>
      </c>
      <c r="J22" s="12">
        <f t="shared" si="6"/>
        <v>197625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0.9591451490510846</v>
      </c>
      <c r="C28" s="23">
        <f aca="true" t="shared" si="8" ref="C28:I28">(((+C$8+C$16)*C$25)+(C$20*C$26))/C$7</f>
        <v>0.9609440188653297</v>
      </c>
      <c r="D28" s="23">
        <f t="shared" si="8"/>
        <v>0.9755628436434681</v>
      </c>
      <c r="E28" s="23">
        <f t="shared" si="8"/>
        <v>0.9743403373360418</v>
      </c>
      <c r="F28" s="23">
        <f t="shared" si="8"/>
        <v>0.9704250181019832</v>
      </c>
      <c r="G28" s="23">
        <f t="shared" si="8"/>
        <v>0.9730517620074773</v>
      </c>
      <c r="H28" s="23">
        <f t="shared" si="8"/>
        <v>0.9148265896781885</v>
      </c>
      <c r="I28" s="23">
        <f t="shared" si="8"/>
        <v>0.9761580658268997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1.4948277147961153</v>
      </c>
      <c r="C31" s="26">
        <f aca="true" t="shared" si="9" ref="C31:I31">C28*C30</f>
        <v>1.4726467089111177</v>
      </c>
      <c r="D31" s="26">
        <f t="shared" si="9"/>
        <v>1.5103663945288173</v>
      </c>
      <c r="E31" s="26">
        <f t="shared" si="9"/>
        <v>1.5076942379937912</v>
      </c>
      <c r="F31" s="26">
        <f t="shared" si="9"/>
        <v>1.4613630347597766</v>
      </c>
      <c r="G31" s="26">
        <f t="shared" si="9"/>
        <v>1.5358649011526022</v>
      </c>
      <c r="H31" s="26">
        <f t="shared" si="9"/>
        <v>1.6547383354099074</v>
      </c>
      <c r="I31" s="26">
        <f t="shared" si="9"/>
        <v>1.867683227346607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798205.11</v>
      </c>
      <c r="C37" s="29">
        <f aca="true" t="shared" si="12" ref="C37:I37">+C38+C39</f>
        <v>621053.41</v>
      </c>
      <c r="D37" s="29">
        <f t="shared" si="12"/>
        <v>909137.86</v>
      </c>
      <c r="E37" s="29">
        <f t="shared" si="12"/>
        <v>1022780.57</v>
      </c>
      <c r="F37" s="29">
        <f t="shared" si="12"/>
        <v>692254.98</v>
      </c>
      <c r="G37" s="29">
        <f t="shared" si="12"/>
        <v>1169152.58</v>
      </c>
      <c r="H37" s="29">
        <f t="shared" si="12"/>
        <v>646805.78</v>
      </c>
      <c r="I37" s="29">
        <f t="shared" si="12"/>
        <v>528582.37</v>
      </c>
      <c r="J37" s="29">
        <f t="shared" si="11"/>
        <v>6387972.66</v>
      </c>
      <c r="L37" s="43"/>
      <c r="M37" s="43"/>
    </row>
    <row r="38" spans="1:10" ht="15.75">
      <c r="A38" s="17" t="s">
        <v>74</v>
      </c>
      <c r="B38" s="30">
        <f>ROUND(+B7*B31,2)</f>
        <v>798205.11</v>
      </c>
      <c r="C38" s="30">
        <f aca="true" t="shared" si="13" ref="C38:I38">ROUND(+C7*C31,2)</f>
        <v>621053.41</v>
      </c>
      <c r="D38" s="30">
        <f t="shared" si="13"/>
        <v>909137.86</v>
      </c>
      <c r="E38" s="30">
        <f t="shared" si="13"/>
        <v>1022780.57</v>
      </c>
      <c r="F38" s="30">
        <f t="shared" si="13"/>
        <v>692254.98</v>
      </c>
      <c r="G38" s="30">
        <f t="shared" si="13"/>
        <v>1169152.58</v>
      </c>
      <c r="H38" s="30">
        <f t="shared" si="13"/>
        <v>646805.78</v>
      </c>
      <c r="I38" s="30">
        <f t="shared" si="13"/>
        <v>528582.37</v>
      </c>
      <c r="J38" s="30">
        <f>SUM(B38:I38)</f>
        <v>6387972.66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-131930.32</v>
      </c>
      <c r="C41" s="31">
        <f t="shared" si="15"/>
        <v>-134278.01</v>
      </c>
      <c r="D41" s="31">
        <f t="shared" si="15"/>
        <v>-137173.03</v>
      </c>
      <c r="E41" s="31">
        <f t="shared" si="15"/>
        <v>-156308.59</v>
      </c>
      <c r="F41" s="31">
        <f t="shared" si="15"/>
        <v>-128149.92</v>
      </c>
      <c r="G41" s="31">
        <f t="shared" si="15"/>
        <v>-190586.19</v>
      </c>
      <c r="H41" s="31">
        <f t="shared" si="15"/>
        <v>-93544.01</v>
      </c>
      <c r="I41" s="31">
        <f t="shared" si="15"/>
        <v>-90242.95</v>
      </c>
      <c r="J41" s="31">
        <f t="shared" si="15"/>
        <v>-1062213.02</v>
      </c>
      <c r="L41" s="43"/>
    </row>
    <row r="42" spans="1:12" ht="15.75">
      <c r="A42" s="17" t="s">
        <v>44</v>
      </c>
      <c r="B42" s="32">
        <f>B43+B44</f>
        <v>-116400</v>
      </c>
      <c r="C42" s="32">
        <f aca="true" t="shared" si="16" ref="C42:I42">C43+C44</f>
        <v>-115008</v>
      </c>
      <c r="D42" s="32">
        <f t="shared" si="16"/>
        <v>-124875</v>
      </c>
      <c r="E42" s="32">
        <f t="shared" si="16"/>
        <v>-130200</v>
      </c>
      <c r="F42" s="32">
        <f t="shared" si="16"/>
        <v>-121926</v>
      </c>
      <c r="G42" s="32">
        <f t="shared" si="16"/>
        <v>-152550</v>
      </c>
      <c r="H42" s="32">
        <f t="shared" si="16"/>
        <v>-69387</v>
      </c>
      <c r="I42" s="32">
        <f t="shared" si="16"/>
        <v>-81759</v>
      </c>
      <c r="J42" s="31">
        <f t="shared" si="11"/>
        <v>-912105</v>
      </c>
      <c r="L42" s="43"/>
    </row>
    <row r="43" spans="1:12" ht="15.75">
      <c r="A43" s="13" t="s">
        <v>69</v>
      </c>
      <c r="B43" s="20">
        <f aca="true" t="shared" si="17" ref="B43:I43">ROUND(-B9*$D$3,2)</f>
        <v>-116400</v>
      </c>
      <c r="C43" s="20">
        <f t="shared" si="17"/>
        <v>-115008</v>
      </c>
      <c r="D43" s="20">
        <f t="shared" si="17"/>
        <v>-124875</v>
      </c>
      <c r="E43" s="20">
        <f t="shared" si="17"/>
        <v>-130200</v>
      </c>
      <c r="F43" s="20">
        <f t="shared" si="17"/>
        <v>-121926</v>
      </c>
      <c r="G43" s="20">
        <f t="shared" si="17"/>
        <v>-152550</v>
      </c>
      <c r="H43" s="20">
        <f t="shared" si="17"/>
        <v>-69387</v>
      </c>
      <c r="I43" s="20">
        <f t="shared" si="17"/>
        <v>-81759</v>
      </c>
      <c r="J43" s="57">
        <f t="shared" si="11"/>
        <v>-912105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-15530.32</v>
      </c>
      <c r="C45" s="32">
        <f t="shared" si="19"/>
        <v>-19270.01</v>
      </c>
      <c r="D45" s="32">
        <f t="shared" si="19"/>
        <v>-12298.03</v>
      </c>
      <c r="E45" s="32">
        <f t="shared" si="19"/>
        <v>-26108.59</v>
      </c>
      <c r="F45" s="32">
        <f t="shared" si="19"/>
        <v>-6223.92</v>
      </c>
      <c r="G45" s="32">
        <f t="shared" si="19"/>
        <v>-38036.19</v>
      </c>
      <c r="H45" s="32">
        <f t="shared" si="19"/>
        <v>-24157.01</v>
      </c>
      <c r="I45" s="32">
        <f t="shared" si="19"/>
        <v>-8483.95</v>
      </c>
      <c r="J45" s="32">
        <f t="shared" si="19"/>
        <v>-150108.02000000002</v>
      </c>
      <c r="L45" s="50"/>
    </row>
    <row r="46" spans="1:10" ht="15.75">
      <c r="A46" s="13" t="s">
        <v>62</v>
      </c>
      <c r="B46" s="27">
        <v>-15530.32</v>
      </c>
      <c r="C46" s="27">
        <v>-19270.01</v>
      </c>
      <c r="D46" s="27">
        <v>-12298.03</v>
      </c>
      <c r="E46" s="27">
        <v>-26108.59</v>
      </c>
      <c r="F46" s="27">
        <v>-6223.92</v>
      </c>
      <c r="G46" s="27">
        <v>-38036.19</v>
      </c>
      <c r="H46" s="27">
        <v>-24157.01</v>
      </c>
      <c r="I46" s="27">
        <v>-8483.95</v>
      </c>
      <c r="J46" s="27">
        <f t="shared" si="11"/>
        <v>-150108.02000000002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666274.79</v>
      </c>
      <c r="C53" s="35">
        <f t="shared" si="20"/>
        <v>486775.4</v>
      </c>
      <c r="D53" s="35">
        <f t="shared" si="20"/>
        <v>771964.83</v>
      </c>
      <c r="E53" s="35">
        <f t="shared" si="20"/>
        <v>866471.98</v>
      </c>
      <c r="F53" s="35">
        <f t="shared" si="20"/>
        <v>564105.0599999999</v>
      </c>
      <c r="G53" s="35">
        <f t="shared" si="20"/>
        <v>978566.3900000001</v>
      </c>
      <c r="H53" s="35">
        <f t="shared" si="20"/>
        <v>553261.77</v>
      </c>
      <c r="I53" s="35">
        <f t="shared" si="20"/>
        <v>438339.42</v>
      </c>
      <c r="J53" s="35">
        <f>SUM(B53:I53)</f>
        <v>5325759.640000001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5325759.659999999</v>
      </c>
      <c r="L56" s="43"/>
    </row>
    <row r="57" spans="1:10" ht="17.25" customHeight="1">
      <c r="A57" s="17" t="s">
        <v>48</v>
      </c>
      <c r="B57" s="45">
        <v>133480.9</v>
      </c>
      <c r="C57" s="45">
        <v>140873.38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274354.28</v>
      </c>
    </row>
    <row r="58" spans="1:10" ht="17.25" customHeight="1">
      <c r="A58" s="17" t="s">
        <v>54</v>
      </c>
      <c r="B58" s="45">
        <v>532793.89</v>
      </c>
      <c r="C58" s="45">
        <v>345902.02</v>
      </c>
      <c r="D58" s="44">
        <v>0</v>
      </c>
      <c r="E58" s="45">
        <v>444179.16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1322875.07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300234.92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300234.92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301586.24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301586.24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119627.06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119627.06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50516.63</v>
      </c>
      <c r="E62" s="44">
        <v>0</v>
      </c>
      <c r="F62" s="45">
        <v>91943.2</v>
      </c>
      <c r="G62" s="44">
        <v>0</v>
      </c>
      <c r="H62" s="44">
        <v>0</v>
      </c>
      <c r="I62" s="44">
        <v>0</v>
      </c>
      <c r="J62" s="35">
        <f t="shared" si="21"/>
        <v>142459.83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274587.23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274587.23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132102.16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132102.16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15603.44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15603.44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472161.85</v>
      </c>
      <c r="G66" s="44">
        <v>0</v>
      </c>
      <c r="H66" s="44">
        <v>0</v>
      </c>
      <c r="I66" s="44">
        <v>0</v>
      </c>
      <c r="J66" s="35">
        <f t="shared" si="21"/>
        <v>472161.85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556911</v>
      </c>
      <c r="H67" s="45">
        <v>553261.77</v>
      </c>
      <c r="I67" s="44">
        <v>0</v>
      </c>
      <c r="J67" s="32">
        <f t="shared" si="21"/>
        <v>1110172.77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421655.39</v>
      </c>
      <c r="H68" s="44">
        <v>0</v>
      </c>
      <c r="I68" s="44">
        <v>0</v>
      </c>
      <c r="J68" s="35">
        <f t="shared" si="21"/>
        <v>421655.39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153666.27</v>
      </c>
      <c r="J69" s="32">
        <f t="shared" si="21"/>
        <v>153666.27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284673.15</v>
      </c>
      <c r="J70" s="35">
        <f t="shared" si="21"/>
        <v>284673.15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1.58245892714794</v>
      </c>
      <c r="C75" s="55">
        <v>1.5500367700133324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1.4739183553229789</v>
      </c>
      <c r="C76" s="55">
        <v>1.442665256425862</v>
      </c>
      <c r="D76" s="55"/>
      <c r="E76" s="55">
        <v>1.5297437439562254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1.4139009210451967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1.4872170772831368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1.7945641844473919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1.7033167056105438</v>
      </c>
      <c r="E80" s="55">
        <v>0</v>
      </c>
      <c r="F80" s="55">
        <v>1.5109520308529711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1.4865448419104976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1.4855909048288796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1.4695974717232203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1.4516587829651468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1.4765583147099863</v>
      </c>
      <c r="H85" s="55">
        <v>1.6547383474765978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1.61742928553821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1.8263917434005559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1.8906336169932054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2013-09-13T19:17:17Z</dcterms:modified>
  <cp:category/>
  <cp:version/>
  <cp:contentType/>
  <cp:contentStatus/>
</cp:coreProperties>
</file>