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<sst xmlns="http://schemas.openxmlformats.org/spreadsheetml/2006/main" count="94" uniqueCount="94">
  <si>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</si>
  <si>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</si>
  <si>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</si>
  <si>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</si>
  <si>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</si>
  <si>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</si>
  <si>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</si>
  <si>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</si>
  <si>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</si>
  <si>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</si>
  <si>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</si>
  <si>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</si>
  <si>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</si>
  <si>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</si>
  <si>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</si>
  <si>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</si>
  <si>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</si>
  <si>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</si>
  <si>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</si>
  <si>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</si>
  <si>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</si>
  <si>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</si>
  <si>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</si>
  <si>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</si>
  <si>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</si>
  <si>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</si>
  <si>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</si>
  <si>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</si>
  <si>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</si>
  <si>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</si>
  <si>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</si>
  <si>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</si>
  <si>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</si>
  <si>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</si>
  <si>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</si>
  <si>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</si>
  <si>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</si>
  <si>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</si>
  <si>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</si>
  <si>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</si>
  <si>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</si>
  <si>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</si>
  <si>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</si>
  <si>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</si>
  <si>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</si>
  <si>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</si>
  <si>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</si>
  <si>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</si>
  <si>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</si>
  <si>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</si>
  <si>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</si>
  <si>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</si>
  <si>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</si>
  <si>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</si>
  <si>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</si>
  <si>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</si>
  <si>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</si>
  <si>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</si>
  <si>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</si>
  <si>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</si>
  <si>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</si>
  <si>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</si>
  <si>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</si>
  <si>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</si>
  <si>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</si>
  <si>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</si>
  <si>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</si>
  <si>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</si>
  <si>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</si>
  <si>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</si>
  <si>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</si>
  <si>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</si>
  <si>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</si>
  <si>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</si>
  <si>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</si>
  <si>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</si>
  <si>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</si>
  <si>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</si>
  <si>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</si>
  <si>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</si>
  <si>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</si>
  <si>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</si>
  <si>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</si>
  <si>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</si>
  <si>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</si>
  <si>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</si>
  <si>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</si>
  <si>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</si>
  <si>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</si>
  <si>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</si>
  <si>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</si>
  <si>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</si>
  <si>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</si>
  <si>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08/09/13 - VENCIMENTO 13/09/13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</si>
</sst>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245759</v>
      </c>
      <c r="C7" s="10">
        <f aca="true" t="shared" si="0" ref="C7:I7">C8+C16+C20</f>
        <v>176183</v>
      </c>
      <c r="D7" s="10">
        <f t="shared" si="0"/>
        <v>270838</v>
      </c>
      <c r="E7" s="10">
        <f t="shared" si="0"/>
        <v>347432</v>
      </c>
      <c r="F7" s="10">
        <f t="shared" si="0"/>
        <v>187870</v>
      </c>
      <c r="G7" s="10">
        <f t="shared" si="0"/>
        <v>375145</v>
      </c>
      <c r="H7" s="10">
        <f t="shared" si="0"/>
        <v>226227</v>
      </c>
      <c r="I7" s="10">
        <f t="shared" si="0"/>
        <v>116543</v>
      </c>
      <c r="J7" s="10">
        <f>+J8+J16+J20</f>
        <v>1945997</v>
      </c>
      <c r="L7" s="42"/>
    </row>
    <row r="8" spans="1:10" ht="15.75">
      <c r="A8" s="11" t="s">
        <v>22</v>
      </c>
      <c r="B8" s="12">
        <f>+B9+B12</f>
        <v>136555</v>
      </c>
      <c r="C8" s="12">
        <f>+C9+C12</f>
        <v>104186</v>
      </c>
      <c r="D8" s="12">
        <f aca="true" t="shared" si="1" ref="D8:I8">+D9+D12</f>
        <v>165743</v>
      </c>
      <c r="E8" s="12">
        <f t="shared" si="1"/>
        <v>197927</v>
      </c>
      <c r="F8" s="12">
        <f t="shared" si="1"/>
        <v>109590</v>
      </c>
      <c r="G8" s="12">
        <f t="shared" si="1"/>
        <v>214408</v>
      </c>
      <c r="H8" s="12">
        <f t="shared" si="1"/>
        <v>123646</v>
      </c>
      <c r="I8" s="12">
        <f t="shared" si="1"/>
        <v>70801</v>
      </c>
      <c r="J8" s="12">
        <f>SUM(B8:I8)</f>
        <v>1122856</v>
      </c>
    </row>
    <row r="9" spans="1:10" ht="15.75">
      <c r="A9" s="13" t="s">
        <v>23</v>
      </c>
      <c r="B9" s="14">
        <v>28539</v>
      </c>
      <c r="C9" s="14">
        <v>26393</v>
      </c>
      <c r="D9" s="14">
        <v>31427</v>
      </c>
      <c r="E9" s="14">
        <v>36657</v>
      </c>
      <c r="F9" s="14">
        <v>26874</v>
      </c>
      <c r="G9" s="14">
        <v>39017</v>
      </c>
      <c r="H9" s="14">
        <v>20601</v>
      </c>
      <c r="I9" s="14">
        <v>15281</v>
      </c>
      <c r="J9" s="12">
        <f aca="true" t="shared" si="2" ref="J9:J15">SUM(B9:I9)</f>
        <v>224789</v>
      </c>
    </row>
    <row r="10" spans="1:10" ht="15.75">
      <c r="A10" s="15" t="s">
        <v>24</v>
      </c>
      <c r="B10" s="14">
        <f>+B9-B11</f>
        <v>28539</v>
      </c>
      <c r="C10" s="14">
        <f aca="true" t="shared" si="3" ref="C10:I10">+C9-C11</f>
        <v>26393</v>
      </c>
      <c r="D10" s="14">
        <f t="shared" si="3"/>
        <v>31427</v>
      </c>
      <c r="E10" s="14">
        <f t="shared" si="3"/>
        <v>36657</v>
      </c>
      <c r="F10" s="14">
        <f t="shared" si="3"/>
        <v>26874</v>
      </c>
      <c r="G10" s="14">
        <f t="shared" si="3"/>
        <v>39017</v>
      </c>
      <c r="H10" s="14">
        <f t="shared" si="3"/>
        <v>20601</v>
      </c>
      <c r="I10" s="14">
        <f t="shared" si="3"/>
        <v>15281</v>
      </c>
      <c r="J10" s="12">
        <f t="shared" si="2"/>
        <v>224789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108016</v>
      </c>
      <c r="C12" s="14">
        <f aca="true" t="shared" si="4" ref="C12:I12">C13+C14+C15</f>
        <v>77793</v>
      </c>
      <c r="D12" s="14">
        <f t="shared" si="4"/>
        <v>134316</v>
      </c>
      <c r="E12" s="14">
        <f t="shared" si="4"/>
        <v>161270</v>
      </c>
      <c r="F12" s="14">
        <f t="shared" si="4"/>
        <v>82716</v>
      </c>
      <c r="G12" s="14">
        <f t="shared" si="4"/>
        <v>175391</v>
      </c>
      <c r="H12" s="14">
        <f t="shared" si="4"/>
        <v>103045</v>
      </c>
      <c r="I12" s="14">
        <f t="shared" si="4"/>
        <v>55520</v>
      </c>
      <c r="J12" s="12">
        <f t="shared" si="2"/>
        <v>898067</v>
      </c>
    </row>
    <row r="13" spans="1:10" ht="15.75">
      <c r="A13" s="15" t="s">
        <v>27</v>
      </c>
      <c r="B13" s="14">
        <v>44590</v>
      </c>
      <c r="C13" s="14">
        <v>34476</v>
      </c>
      <c r="D13" s="14">
        <v>58823</v>
      </c>
      <c r="E13" s="14">
        <v>70717</v>
      </c>
      <c r="F13" s="14">
        <v>36592</v>
      </c>
      <c r="G13" s="14">
        <v>75846</v>
      </c>
      <c r="H13" s="14">
        <v>43309</v>
      </c>
      <c r="I13" s="14">
        <v>22485</v>
      </c>
      <c r="J13" s="12">
        <f t="shared" si="2"/>
        <v>386838</v>
      </c>
    </row>
    <row r="14" spans="1:10" ht="15.75">
      <c r="A14" s="15" t="s">
        <v>28</v>
      </c>
      <c r="B14" s="14">
        <v>49518</v>
      </c>
      <c r="C14" s="14">
        <v>32827</v>
      </c>
      <c r="D14" s="14">
        <v>59979</v>
      </c>
      <c r="E14" s="14">
        <v>70025</v>
      </c>
      <c r="F14" s="14">
        <v>36076</v>
      </c>
      <c r="G14" s="14">
        <v>78582</v>
      </c>
      <c r="H14" s="14">
        <v>48048</v>
      </c>
      <c r="I14" s="14">
        <v>27562</v>
      </c>
      <c r="J14" s="12">
        <f t="shared" si="2"/>
        <v>402617</v>
      </c>
    </row>
    <row r="15" spans="1:10" ht="15.75">
      <c r="A15" s="15" t="s">
        <v>29</v>
      </c>
      <c r="B15" s="14">
        <v>13908</v>
      </c>
      <c r="C15" s="14">
        <v>10490</v>
      </c>
      <c r="D15" s="14">
        <v>15514</v>
      </c>
      <c r="E15" s="14">
        <v>20528</v>
      </c>
      <c r="F15" s="14">
        <v>10048</v>
      </c>
      <c r="G15" s="14">
        <v>20963</v>
      </c>
      <c r="H15" s="14">
        <v>11688</v>
      </c>
      <c r="I15" s="14">
        <v>5473</v>
      </c>
      <c r="J15" s="12">
        <f t="shared" si="2"/>
        <v>108612</v>
      </c>
    </row>
    <row r="16" spans="1:10" ht="15.75">
      <c r="A16" s="17" t="s">
        <v>30</v>
      </c>
      <c r="B16" s="18">
        <f>B17+B18+B19</f>
        <v>79135</v>
      </c>
      <c r="C16" s="18">
        <f aca="true" t="shared" si="5" ref="C16:I16">C17+C18+C19</f>
        <v>48434</v>
      </c>
      <c r="D16" s="18">
        <f t="shared" si="5"/>
        <v>67699</v>
      </c>
      <c r="E16" s="18">
        <f t="shared" si="5"/>
        <v>97552</v>
      </c>
      <c r="F16" s="18">
        <f t="shared" si="5"/>
        <v>52771</v>
      </c>
      <c r="G16" s="18">
        <f t="shared" si="5"/>
        <v>118969</v>
      </c>
      <c r="H16" s="18">
        <f t="shared" si="5"/>
        <v>83092</v>
      </c>
      <c r="I16" s="18">
        <f t="shared" si="5"/>
        <v>36898</v>
      </c>
      <c r="J16" s="12">
        <f aca="true" t="shared" si="6" ref="J16:J22">SUM(B16:I16)</f>
        <v>584550</v>
      </c>
    </row>
    <row r="17" spans="1:10" ht="18.75" customHeight="1">
      <c r="A17" s="13" t="s">
        <v>31</v>
      </c>
      <c r="B17" s="14">
        <v>39654</v>
      </c>
      <c r="C17" s="14">
        <v>27386</v>
      </c>
      <c r="D17" s="14">
        <v>35319</v>
      </c>
      <c r="E17" s="14">
        <v>51640</v>
      </c>
      <c r="F17" s="14">
        <v>28940</v>
      </c>
      <c r="G17" s="14">
        <v>61752</v>
      </c>
      <c r="H17" s="14">
        <v>41647</v>
      </c>
      <c r="I17" s="14">
        <v>18649</v>
      </c>
      <c r="J17" s="12">
        <f t="shared" si="6"/>
        <v>304987</v>
      </c>
    </row>
    <row r="18" spans="1:10" ht="18.75" customHeight="1">
      <c r="A18" s="13" t="s">
        <v>32</v>
      </c>
      <c r="B18" s="14">
        <v>31110</v>
      </c>
      <c r="C18" s="14">
        <v>15967</v>
      </c>
      <c r="D18" s="14">
        <v>25706</v>
      </c>
      <c r="E18" s="14">
        <v>35564</v>
      </c>
      <c r="F18" s="14">
        <v>18838</v>
      </c>
      <c r="G18" s="14">
        <v>45597</v>
      </c>
      <c r="H18" s="14">
        <v>34066</v>
      </c>
      <c r="I18" s="14">
        <v>15245</v>
      </c>
      <c r="J18" s="12">
        <f t="shared" si="6"/>
        <v>222093</v>
      </c>
    </row>
    <row r="19" spans="1:10" ht="18.75" customHeight="1">
      <c r="A19" s="13" t="s">
        <v>33</v>
      </c>
      <c r="B19" s="14">
        <v>8371</v>
      </c>
      <c r="C19" s="14">
        <v>5081</v>
      </c>
      <c r="D19" s="14">
        <v>6674</v>
      </c>
      <c r="E19" s="14">
        <v>10348</v>
      </c>
      <c r="F19" s="14">
        <v>4993</v>
      </c>
      <c r="G19" s="14">
        <v>11620</v>
      </c>
      <c r="H19" s="14">
        <v>7379</v>
      </c>
      <c r="I19" s="14">
        <v>3004</v>
      </c>
      <c r="J19" s="12">
        <f t="shared" si="6"/>
        <v>57470</v>
      </c>
    </row>
    <row r="20" spans="1:10" ht="18.75" customHeight="1">
      <c r="A20" s="17" t="s">
        <v>34</v>
      </c>
      <c r="B20" s="14">
        <f>B21+B22</f>
        <v>30069</v>
      </c>
      <c r="C20" s="14">
        <f aca="true" t="shared" si="7" ref="C20:I20">C21+C22</f>
        <v>23563</v>
      </c>
      <c r="D20" s="14">
        <f t="shared" si="7"/>
        <v>37396</v>
      </c>
      <c r="E20" s="14">
        <f t="shared" si="7"/>
        <v>51953</v>
      </c>
      <c r="F20" s="14">
        <f t="shared" si="7"/>
        <v>25509</v>
      </c>
      <c r="G20" s="14">
        <f t="shared" si="7"/>
        <v>41768</v>
      </c>
      <c r="H20" s="14">
        <f t="shared" si="7"/>
        <v>19489</v>
      </c>
      <c r="I20" s="14">
        <f t="shared" si="7"/>
        <v>8844</v>
      </c>
      <c r="J20" s="12">
        <f t="shared" si="6"/>
        <v>238591</v>
      </c>
    </row>
    <row r="21" spans="1:10" ht="18.75" customHeight="1">
      <c r="A21" s="13" t="s">
        <v>35</v>
      </c>
      <c r="B21" s="14">
        <v>17139</v>
      </c>
      <c r="C21" s="14">
        <v>13431</v>
      </c>
      <c r="D21" s="14">
        <v>21316</v>
      </c>
      <c r="E21" s="14">
        <v>29613</v>
      </c>
      <c r="F21" s="14">
        <v>14540</v>
      </c>
      <c r="G21" s="14">
        <v>23808</v>
      </c>
      <c r="H21" s="14">
        <v>11109</v>
      </c>
      <c r="I21" s="14">
        <v>5041</v>
      </c>
      <c r="J21" s="12">
        <f t="shared" si="6"/>
        <v>135997</v>
      </c>
    </row>
    <row r="22" spans="1:10" ht="18.75" customHeight="1">
      <c r="A22" s="13" t="s">
        <v>36</v>
      </c>
      <c r="B22" s="14">
        <v>12930</v>
      </c>
      <c r="C22" s="14">
        <v>10132</v>
      </c>
      <c r="D22" s="14">
        <v>16080</v>
      </c>
      <c r="E22" s="14">
        <v>22340</v>
      </c>
      <c r="F22" s="14">
        <v>10969</v>
      </c>
      <c r="G22" s="14">
        <v>17960</v>
      </c>
      <c r="H22" s="14">
        <v>8380</v>
      </c>
      <c r="I22" s="14">
        <v>3803</v>
      </c>
      <c r="J22" s="12">
        <f t="shared" si="6"/>
        <v>102594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0.9723</v>
      </c>
      <c r="C25" s="22">
        <v>0.9838</v>
      </c>
      <c r="D25" s="22">
        <v>1</v>
      </c>
      <c r="E25" s="22">
        <v>1</v>
      </c>
      <c r="F25" s="22">
        <v>1</v>
      </c>
      <c r="G25" s="22">
        <v>1</v>
      </c>
      <c r="H25" s="22">
        <v>0.9393</v>
      </c>
      <c r="I25" s="22">
        <v>0.9842</v>
      </c>
      <c r="J25" s="21"/>
    </row>
    <row r="26" spans="1:10" ht="18.75" customHeight="1">
      <c r="A26" s="17" t="s">
        <v>38</v>
      </c>
      <c r="B26" s="23">
        <v>0.849</v>
      </c>
      <c r="C26" s="23">
        <v>0.7853</v>
      </c>
      <c r="D26" s="23">
        <v>0.8038</v>
      </c>
      <c r="E26" s="23">
        <v>0.8088</v>
      </c>
      <c r="F26" s="23">
        <v>0.7578</v>
      </c>
      <c r="G26" s="23">
        <v>0.735</v>
      </c>
      <c r="H26" s="23">
        <v>0.656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0.9572140511639453</v>
      </c>
      <c r="C28" s="23">
        <f aca="true" t="shared" si="8" ref="C28:I28">(((+C$8+C$16)*C$25)+(C$20*C$26))/C$7</f>
        <v>0.9572522882457446</v>
      </c>
      <c r="D28" s="23">
        <f t="shared" si="8"/>
        <v>0.972909653741351</v>
      </c>
      <c r="E28" s="23">
        <f t="shared" si="8"/>
        <v>0.9714090423449769</v>
      </c>
      <c r="F28" s="23">
        <f t="shared" si="8"/>
        <v>0.9671140693032416</v>
      </c>
      <c r="G28" s="23">
        <f t="shared" si="8"/>
        <v>0.9704953551293499</v>
      </c>
      <c r="H28" s="23">
        <f t="shared" si="8"/>
        <v>0.9148942761032062</v>
      </c>
      <c r="I28" s="23">
        <f t="shared" si="8"/>
        <v>0.9751240160284186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73</v>
      </c>
      <c r="B31" s="26">
        <f>B28*B30</f>
        <v>1.4918180987390088</v>
      </c>
      <c r="C31" s="26">
        <f aca="true" t="shared" si="9" ref="C31:I31">C28*C30</f>
        <v>1.4669891317366035</v>
      </c>
      <c r="D31" s="26">
        <f t="shared" si="9"/>
        <v>1.5062587259223597</v>
      </c>
      <c r="E31" s="26">
        <f t="shared" si="9"/>
        <v>1.5031583521246175</v>
      </c>
      <c r="F31" s="26">
        <f t="shared" si="9"/>
        <v>1.4563770769637516</v>
      </c>
      <c r="G31" s="26">
        <f t="shared" si="9"/>
        <v>1.531829868536166</v>
      </c>
      <c r="H31" s="26">
        <f t="shared" si="9"/>
        <v>1.6548607666154793</v>
      </c>
      <c r="I31" s="26">
        <f t="shared" si="9"/>
        <v>1.8657047798671733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366627.72</v>
      </c>
      <c r="C37" s="29">
        <f aca="true" t="shared" si="12" ref="C37:I37">+C38+C39</f>
        <v>258458.55</v>
      </c>
      <c r="D37" s="29">
        <f t="shared" si="12"/>
        <v>407952.1</v>
      </c>
      <c r="E37" s="29">
        <f t="shared" si="12"/>
        <v>522245.31</v>
      </c>
      <c r="F37" s="29">
        <f t="shared" si="12"/>
        <v>273609.56</v>
      </c>
      <c r="G37" s="29">
        <f t="shared" si="12"/>
        <v>574658.32</v>
      </c>
      <c r="H37" s="29">
        <f t="shared" si="12"/>
        <v>374374.19</v>
      </c>
      <c r="I37" s="29">
        <f t="shared" si="12"/>
        <v>217434.83</v>
      </c>
      <c r="J37" s="29">
        <f t="shared" si="11"/>
        <v>2995360.58</v>
      </c>
      <c r="L37" s="43"/>
      <c r="M37" s="43"/>
    </row>
    <row r="38" spans="1:10" ht="15.75">
      <c r="A38" s="17" t="s">
        <v>74</v>
      </c>
      <c r="B38" s="30">
        <f>ROUND(+B7*B31,2)</f>
        <v>366627.72</v>
      </c>
      <c r="C38" s="30">
        <f aca="true" t="shared" si="13" ref="C38:I38">ROUND(+C7*C31,2)</f>
        <v>258458.55</v>
      </c>
      <c r="D38" s="30">
        <f t="shared" si="13"/>
        <v>407952.1</v>
      </c>
      <c r="E38" s="30">
        <f t="shared" si="13"/>
        <v>522245.31</v>
      </c>
      <c r="F38" s="30">
        <f t="shared" si="13"/>
        <v>273609.56</v>
      </c>
      <c r="G38" s="30">
        <f t="shared" si="13"/>
        <v>574658.32</v>
      </c>
      <c r="H38" s="30">
        <f t="shared" si="13"/>
        <v>374374.19</v>
      </c>
      <c r="I38" s="30">
        <f t="shared" si="13"/>
        <v>217434.83</v>
      </c>
      <c r="J38" s="30">
        <f>SUM(B38:I38)</f>
        <v>2995360.58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91</v>
      </c>
      <c r="B41" s="31">
        <f aca="true" t="shared" si="15" ref="B41:J41">+B42+B45+B51</f>
        <v>-85617</v>
      </c>
      <c r="C41" s="31">
        <f t="shared" si="15"/>
        <v>-79179</v>
      </c>
      <c r="D41" s="31">
        <f t="shared" si="15"/>
        <v>-94281</v>
      </c>
      <c r="E41" s="31">
        <f t="shared" si="15"/>
        <v>-109971</v>
      </c>
      <c r="F41" s="31">
        <f t="shared" si="15"/>
        <v>-80622</v>
      </c>
      <c r="G41" s="31">
        <f t="shared" si="15"/>
        <v>-117051</v>
      </c>
      <c r="H41" s="31">
        <f t="shared" si="15"/>
        <v>-61803</v>
      </c>
      <c r="I41" s="31">
        <f t="shared" si="15"/>
        <v>-45843</v>
      </c>
      <c r="J41" s="31">
        <f t="shared" si="15"/>
        <v>-674367</v>
      </c>
      <c r="L41" s="43"/>
    </row>
    <row r="42" spans="1:12" ht="15.75">
      <c r="A42" s="17" t="s">
        <v>44</v>
      </c>
      <c r="B42" s="32">
        <f>B43+B44</f>
        <v>-85617</v>
      </c>
      <c r="C42" s="32">
        <f aca="true" t="shared" si="16" ref="C42:I42">C43+C44</f>
        <v>-79179</v>
      </c>
      <c r="D42" s="32">
        <f t="shared" si="16"/>
        <v>-94281</v>
      </c>
      <c r="E42" s="32">
        <f t="shared" si="16"/>
        <v>-109971</v>
      </c>
      <c r="F42" s="32">
        <f t="shared" si="16"/>
        <v>-80622</v>
      </c>
      <c r="G42" s="32">
        <f t="shared" si="16"/>
        <v>-117051</v>
      </c>
      <c r="H42" s="32">
        <f t="shared" si="16"/>
        <v>-61803</v>
      </c>
      <c r="I42" s="32">
        <f t="shared" si="16"/>
        <v>-45843</v>
      </c>
      <c r="J42" s="31">
        <f t="shared" si="11"/>
        <v>-674367</v>
      </c>
      <c r="L42" s="43"/>
    </row>
    <row r="43" spans="1:12" ht="15.75">
      <c r="A43" s="13" t="s">
        <v>69</v>
      </c>
      <c r="B43" s="20">
        <f aca="true" t="shared" si="17" ref="B43:I43">ROUND(-B9*$D$3,2)</f>
        <v>-85617</v>
      </c>
      <c r="C43" s="20">
        <f t="shared" si="17"/>
        <v>-79179</v>
      </c>
      <c r="D43" s="20">
        <f t="shared" si="17"/>
        <v>-94281</v>
      </c>
      <c r="E43" s="20">
        <f t="shared" si="17"/>
        <v>-109971</v>
      </c>
      <c r="F43" s="20">
        <f t="shared" si="17"/>
        <v>-80622</v>
      </c>
      <c r="G43" s="20">
        <f t="shared" si="17"/>
        <v>-117051</v>
      </c>
      <c r="H43" s="20">
        <f t="shared" si="17"/>
        <v>-61803</v>
      </c>
      <c r="I43" s="20">
        <f t="shared" si="17"/>
        <v>-45843</v>
      </c>
      <c r="J43" s="57">
        <f t="shared" si="11"/>
        <v>-674367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0</v>
      </c>
      <c r="C45" s="32">
        <f t="shared" si="19"/>
        <v>0</v>
      </c>
      <c r="D45" s="32">
        <f t="shared" si="19"/>
        <v>0</v>
      </c>
      <c r="E45" s="32">
        <f t="shared" si="19"/>
        <v>0</v>
      </c>
      <c r="F45" s="32">
        <f t="shared" si="19"/>
        <v>0</v>
      </c>
      <c r="G45" s="32">
        <f t="shared" si="19"/>
        <v>0</v>
      </c>
      <c r="H45" s="32">
        <f t="shared" si="19"/>
        <v>0</v>
      </c>
      <c r="I45" s="32">
        <f t="shared" si="19"/>
        <v>0</v>
      </c>
      <c r="J45" s="32">
        <f t="shared" si="19"/>
        <v>0</v>
      </c>
      <c r="L45" s="50"/>
    </row>
    <row r="46" spans="1:10" ht="15.75">
      <c r="A46" s="13" t="s">
        <v>62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f t="shared" si="11"/>
        <v>0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281010.72</v>
      </c>
      <c r="C53" s="35">
        <f t="shared" si="20"/>
        <v>179279.55</v>
      </c>
      <c r="D53" s="35">
        <f t="shared" si="20"/>
        <v>313671.1</v>
      </c>
      <c r="E53" s="35">
        <f t="shared" si="20"/>
        <v>412274.31</v>
      </c>
      <c r="F53" s="35">
        <f t="shared" si="20"/>
        <v>192987.56</v>
      </c>
      <c r="G53" s="35">
        <f t="shared" si="20"/>
        <v>457607.31999999995</v>
      </c>
      <c r="H53" s="35">
        <f t="shared" si="20"/>
        <v>312571.19</v>
      </c>
      <c r="I53" s="35">
        <f t="shared" si="20"/>
        <v>171591.83</v>
      </c>
      <c r="J53" s="35">
        <f>SUM(B53:I53)</f>
        <v>2320993.58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2320993.5999999996</v>
      </c>
      <c r="L56" s="43"/>
    </row>
    <row r="57" spans="1:10" ht="17.25" customHeight="1">
      <c r="A57" s="17" t="s">
        <v>48</v>
      </c>
      <c r="B57" s="45">
        <v>55519.53</v>
      </c>
      <c r="C57" s="45">
        <v>49689.32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105208.85</v>
      </c>
    </row>
    <row r="58" spans="1:10" ht="17.25" customHeight="1">
      <c r="A58" s="17" t="s">
        <v>54</v>
      </c>
      <c r="B58" s="45">
        <v>225491.2</v>
      </c>
      <c r="C58" s="45">
        <v>129590.24</v>
      </c>
      <c r="D58" s="44">
        <v>0</v>
      </c>
      <c r="E58" s="45">
        <v>194411.22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549492.66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116908.49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116908.49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126792.57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126792.57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47730.19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47730.19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22239.85</v>
      </c>
      <c r="E62" s="44">
        <v>0</v>
      </c>
      <c r="F62" s="45">
        <v>25196.89</v>
      </c>
      <c r="G62" s="44">
        <v>0</v>
      </c>
      <c r="H62" s="44">
        <v>0</v>
      </c>
      <c r="I62" s="44">
        <v>0</v>
      </c>
      <c r="J62" s="35">
        <f t="shared" si="21"/>
        <v>47436.74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123325.44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123325.44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80915.47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80915.47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13622.18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13622.18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167790.67</v>
      </c>
      <c r="G66" s="44">
        <v>0</v>
      </c>
      <c r="H66" s="44">
        <v>0</v>
      </c>
      <c r="I66" s="44">
        <v>0</v>
      </c>
      <c r="J66" s="35">
        <f t="shared" si="21"/>
        <v>167790.67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261789.2</v>
      </c>
      <c r="H67" s="45">
        <v>312571.19</v>
      </c>
      <c r="I67" s="44">
        <v>0</v>
      </c>
      <c r="J67" s="32">
        <f t="shared" si="21"/>
        <v>574360.39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195818.11</v>
      </c>
      <c r="H68" s="44">
        <v>0</v>
      </c>
      <c r="I68" s="44">
        <v>0</v>
      </c>
      <c r="J68" s="35">
        <f t="shared" si="21"/>
        <v>195818.11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54559.69</v>
      </c>
      <c r="J69" s="32">
        <f t="shared" si="21"/>
        <v>54559.69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117032.15</v>
      </c>
      <c r="J70" s="35">
        <f t="shared" si="21"/>
        <v>117032.15</v>
      </c>
    </row>
    <row r="71" spans="1:10" ht="17.25" customHeight="1">
      <c r="A71" s="41" t="s">
        <v>67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5">
        <v>1.582810496008376</v>
      </c>
      <c r="C75" s="55">
        <v>1.5466552872606163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1.4709508636256772</v>
      </c>
      <c r="C76" s="55">
        <v>1.437122901758192</v>
      </c>
      <c r="D76" s="55"/>
      <c r="E76" s="55">
        <v>1.5312668603839663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1.410883532641571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1.4798895669078733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1.8210344614815044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1.6560693787131207</v>
      </c>
      <c r="E80" s="55">
        <v>0</v>
      </c>
      <c r="F80" s="55">
        <v>1.5207058200627217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1.4826023506634642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1.4779253458244896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1.4651758626437739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1.4467059154895083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1.4726315934355831</v>
      </c>
      <c r="H85" s="55">
        <v>1.6548607814275043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1.6139195963914443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1.8244571768540314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1.8861788043757384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2013-09-12T18:51:13Z</dcterms:modified>
  <cp:category/>
  <cp:version/>
  <cp:contentType/>
  <cp:contentStatus/>
</cp:coreProperties>
</file>