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<sst xmlns="http://schemas.openxmlformats.org/spreadsheetml/2006/main" count="94" uniqueCount="94">
  <si>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</si>
  <si>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</si>
  <si>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</si>
  <si>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</si>
  <si>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</si>
  <si>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</si>
  <si>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</si>
  <si>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</si>
  <si>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</si>
  <si>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</si>
  <si>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</si>
  <si>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</si>
  <si>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</si>
  <si>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</si>
  <si>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</si>
  <si>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</si>
  <si>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</si>
  <si>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</si>
  <si>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</si>
  <si>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</si>
  <si>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</si>
  <si>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</si>
  <si>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</si>
  <si>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</si>
  <si>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</si>
  <si>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</si>
  <si>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</si>
  <si>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</si>
  <si>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</si>
  <si>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</si>
  <si>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</si>
  <si>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</si>
  <si>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</si>
  <si>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</si>
  <si>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</si>
  <si>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</si>
  <si>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</si>
  <si>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</si>
  <si>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</si>
  <si>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</si>
  <si>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</si>
  <si>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</si>
  <si>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</si>
  <si>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</si>
  <si>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</si>
  <si>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</si>
  <si>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</si>
  <si>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</si>
  <si>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</si>
  <si>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</si>
  <si>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</si>
  <si>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</si>
  <si>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</si>
  <si>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</si>
  <si>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</si>
  <si>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</si>
  <si>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</si>
  <si>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</si>
  <si>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</si>
  <si>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</si>
  <si>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</si>
  <si>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</si>
  <si>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</si>
  <si>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</si>
  <si>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</si>
  <si>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</si>
  <si>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</si>
  <si>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</si>
  <si>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</si>
  <si>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</si>
  <si>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</si>
  <si>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</si>
  <si>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</si>
  <si>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</si>
  <si>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</si>
  <si>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</si>
  <si>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</si>
  <si>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</si>
  <si>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</si>
  <si>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</si>
  <si>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</si>
  <si>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</si>
  <si>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</si>
  <si>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</si>
  <si>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</si>
  <si>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</si>
  <si>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</si>
  <si>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</si>
  <si>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</si>
  <si>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</si>
  <si>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</si>
  <si>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</si>
  <si>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</si>
  <si>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OPERAÇÃO 07/09/13 - VENCIMENTO 13/09/13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</si>
</sst>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93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B8+B16+B20</f>
        <v>349390</v>
      </c>
      <c r="C7" s="10">
        <f aca="true" t="shared" si="0" ref="C7:I7">C8+C16+C20</f>
        <v>247501</v>
      </c>
      <c r="D7" s="10">
        <f t="shared" si="0"/>
        <v>384955</v>
      </c>
      <c r="E7" s="10">
        <f t="shared" si="0"/>
        <v>473589</v>
      </c>
      <c r="F7" s="10">
        <f t="shared" si="0"/>
        <v>268377</v>
      </c>
      <c r="G7" s="10">
        <f t="shared" si="0"/>
        <v>494964</v>
      </c>
      <c r="H7" s="10">
        <f t="shared" si="0"/>
        <v>287952</v>
      </c>
      <c r="I7" s="10">
        <f t="shared" si="0"/>
        <v>155729</v>
      </c>
      <c r="J7" s="10">
        <f>+J8+J16+J20</f>
        <v>2662457</v>
      </c>
      <c r="L7" s="42"/>
    </row>
    <row r="8" spans="1:10" ht="15.75">
      <c r="A8" s="11" t="s">
        <v>22</v>
      </c>
      <c r="B8" s="12">
        <f>+B9+B12</f>
        <v>194934</v>
      </c>
      <c r="C8" s="12">
        <f>+C9+C12</f>
        <v>146494</v>
      </c>
      <c r="D8" s="12">
        <f aca="true" t="shared" si="1" ref="D8:I8">+D9+D12</f>
        <v>237254</v>
      </c>
      <c r="E8" s="12">
        <f t="shared" si="1"/>
        <v>272682</v>
      </c>
      <c r="F8" s="12">
        <f t="shared" si="1"/>
        <v>155684</v>
      </c>
      <c r="G8" s="12">
        <f t="shared" si="1"/>
        <v>283562</v>
      </c>
      <c r="H8" s="12">
        <f t="shared" si="1"/>
        <v>157999</v>
      </c>
      <c r="I8" s="12">
        <f t="shared" si="1"/>
        <v>94737</v>
      </c>
      <c r="J8" s="12">
        <f>SUM(B8:I8)</f>
        <v>1543346</v>
      </c>
    </row>
    <row r="9" spans="1:10" ht="15.75">
      <c r="A9" s="13" t="s">
        <v>23</v>
      </c>
      <c r="B9" s="14">
        <v>34579</v>
      </c>
      <c r="C9" s="14">
        <v>32114</v>
      </c>
      <c r="D9" s="14">
        <v>38991</v>
      </c>
      <c r="E9" s="14">
        <v>43309</v>
      </c>
      <c r="F9" s="14">
        <v>33141</v>
      </c>
      <c r="G9" s="14">
        <v>42477</v>
      </c>
      <c r="H9" s="14">
        <v>22027</v>
      </c>
      <c r="I9" s="14">
        <v>18589</v>
      </c>
      <c r="J9" s="12">
        <f aca="true" t="shared" si="2" ref="J9:J15">SUM(B9:I9)</f>
        <v>265227</v>
      </c>
    </row>
    <row r="10" spans="1:10" ht="15.75">
      <c r="A10" s="15" t="s">
        <v>24</v>
      </c>
      <c r="B10" s="14">
        <f>+B9-B11</f>
        <v>34579</v>
      </c>
      <c r="C10" s="14">
        <f aca="true" t="shared" si="3" ref="C10:I10">+C9-C11</f>
        <v>32114</v>
      </c>
      <c r="D10" s="14">
        <f t="shared" si="3"/>
        <v>38991</v>
      </c>
      <c r="E10" s="14">
        <f t="shared" si="3"/>
        <v>43309</v>
      </c>
      <c r="F10" s="14">
        <f t="shared" si="3"/>
        <v>33141</v>
      </c>
      <c r="G10" s="14">
        <f t="shared" si="3"/>
        <v>42477</v>
      </c>
      <c r="H10" s="14">
        <f t="shared" si="3"/>
        <v>22027</v>
      </c>
      <c r="I10" s="14">
        <f t="shared" si="3"/>
        <v>18589</v>
      </c>
      <c r="J10" s="12">
        <f t="shared" si="2"/>
        <v>265227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160355</v>
      </c>
      <c r="C12" s="14">
        <f aca="true" t="shared" si="4" ref="C12:I12">C13+C14+C15</f>
        <v>114380</v>
      </c>
      <c r="D12" s="14">
        <f t="shared" si="4"/>
        <v>198263</v>
      </c>
      <c r="E12" s="14">
        <f t="shared" si="4"/>
        <v>229373</v>
      </c>
      <c r="F12" s="14">
        <f t="shared" si="4"/>
        <v>122543</v>
      </c>
      <c r="G12" s="14">
        <f t="shared" si="4"/>
        <v>241085</v>
      </c>
      <c r="H12" s="14">
        <f t="shared" si="4"/>
        <v>135972</v>
      </c>
      <c r="I12" s="14">
        <f t="shared" si="4"/>
        <v>76148</v>
      </c>
      <c r="J12" s="12">
        <f t="shared" si="2"/>
        <v>1278119</v>
      </c>
    </row>
    <row r="13" spans="1:10" ht="15.75">
      <c r="A13" s="15" t="s">
        <v>27</v>
      </c>
      <c r="B13" s="14">
        <v>67964</v>
      </c>
      <c r="C13" s="14">
        <v>50466</v>
      </c>
      <c r="D13" s="14">
        <v>87450</v>
      </c>
      <c r="E13" s="14">
        <v>100083</v>
      </c>
      <c r="F13" s="14">
        <v>55586</v>
      </c>
      <c r="G13" s="14">
        <v>105871</v>
      </c>
      <c r="H13" s="14">
        <v>58271</v>
      </c>
      <c r="I13" s="14">
        <v>32171</v>
      </c>
      <c r="J13" s="12">
        <f t="shared" si="2"/>
        <v>557862</v>
      </c>
    </row>
    <row r="14" spans="1:10" ht="15.75">
      <c r="A14" s="15" t="s">
        <v>28</v>
      </c>
      <c r="B14" s="14">
        <v>71470</v>
      </c>
      <c r="C14" s="14">
        <v>47850</v>
      </c>
      <c r="D14" s="14">
        <v>87258</v>
      </c>
      <c r="E14" s="14">
        <v>99029</v>
      </c>
      <c r="F14" s="14">
        <v>51956</v>
      </c>
      <c r="G14" s="14">
        <v>106212</v>
      </c>
      <c r="H14" s="14">
        <v>62271</v>
      </c>
      <c r="I14" s="14">
        <v>36194</v>
      </c>
      <c r="J14" s="12">
        <f t="shared" si="2"/>
        <v>562240</v>
      </c>
    </row>
    <row r="15" spans="1:10" ht="15.75">
      <c r="A15" s="15" t="s">
        <v>29</v>
      </c>
      <c r="B15" s="14">
        <v>20921</v>
      </c>
      <c r="C15" s="14">
        <v>16064</v>
      </c>
      <c r="D15" s="14">
        <v>23555</v>
      </c>
      <c r="E15" s="14">
        <v>30261</v>
      </c>
      <c r="F15" s="14">
        <v>15001</v>
      </c>
      <c r="G15" s="14">
        <v>29002</v>
      </c>
      <c r="H15" s="14">
        <v>15430</v>
      </c>
      <c r="I15" s="14">
        <v>7783</v>
      </c>
      <c r="J15" s="12">
        <f t="shared" si="2"/>
        <v>158017</v>
      </c>
    </row>
    <row r="16" spans="1:10" ht="15.75">
      <c r="A16" s="17" t="s">
        <v>30</v>
      </c>
      <c r="B16" s="18">
        <f>B17+B18+B19</f>
        <v>116377</v>
      </c>
      <c r="C16" s="18">
        <f aca="true" t="shared" si="5" ref="C16:I16">C17+C18+C19</f>
        <v>71923</v>
      </c>
      <c r="D16" s="18">
        <f t="shared" si="5"/>
        <v>100132</v>
      </c>
      <c r="E16" s="18">
        <f t="shared" si="5"/>
        <v>139225</v>
      </c>
      <c r="F16" s="18">
        <f t="shared" si="5"/>
        <v>80753</v>
      </c>
      <c r="G16" s="18">
        <f t="shared" si="5"/>
        <v>161545</v>
      </c>
      <c r="H16" s="18">
        <f t="shared" si="5"/>
        <v>107421</v>
      </c>
      <c r="I16" s="18">
        <f t="shared" si="5"/>
        <v>50355</v>
      </c>
      <c r="J16" s="12">
        <f aca="true" t="shared" si="6" ref="J16:J22">SUM(B16:I16)</f>
        <v>827731</v>
      </c>
    </row>
    <row r="17" spans="1:10" ht="18.75" customHeight="1">
      <c r="A17" s="13" t="s">
        <v>31</v>
      </c>
      <c r="B17" s="14">
        <v>58878</v>
      </c>
      <c r="C17" s="14">
        <v>40535</v>
      </c>
      <c r="D17" s="14">
        <v>53728</v>
      </c>
      <c r="E17" s="14">
        <v>74807</v>
      </c>
      <c r="F17" s="14">
        <v>44912</v>
      </c>
      <c r="G17" s="14">
        <v>85536</v>
      </c>
      <c r="H17" s="14">
        <v>54795</v>
      </c>
      <c r="I17" s="14">
        <v>26221</v>
      </c>
      <c r="J17" s="12">
        <f t="shared" si="6"/>
        <v>439412</v>
      </c>
    </row>
    <row r="18" spans="1:10" ht="18.75" customHeight="1">
      <c r="A18" s="13" t="s">
        <v>32</v>
      </c>
      <c r="B18" s="14">
        <v>44490</v>
      </c>
      <c r="C18" s="14">
        <v>23113</v>
      </c>
      <c r="D18" s="14">
        <v>36092</v>
      </c>
      <c r="E18" s="14">
        <v>48879</v>
      </c>
      <c r="F18" s="14">
        <v>27912</v>
      </c>
      <c r="G18" s="14">
        <v>59903</v>
      </c>
      <c r="H18" s="14">
        <v>42857</v>
      </c>
      <c r="I18" s="14">
        <v>19796</v>
      </c>
      <c r="J18" s="12">
        <f t="shared" si="6"/>
        <v>303042</v>
      </c>
    </row>
    <row r="19" spans="1:10" ht="18.75" customHeight="1">
      <c r="A19" s="13" t="s">
        <v>33</v>
      </c>
      <c r="B19" s="14">
        <v>13009</v>
      </c>
      <c r="C19" s="14">
        <v>8275</v>
      </c>
      <c r="D19" s="14">
        <v>10312</v>
      </c>
      <c r="E19" s="14">
        <v>15539</v>
      </c>
      <c r="F19" s="14">
        <v>7929</v>
      </c>
      <c r="G19" s="14">
        <v>16106</v>
      </c>
      <c r="H19" s="14">
        <v>9769</v>
      </c>
      <c r="I19" s="14">
        <v>4338</v>
      </c>
      <c r="J19" s="12">
        <f t="shared" si="6"/>
        <v>85277</v>
      </c>
    </row>
    <row r="20" spans="1:10" ht="18.75" customHeight="1">
      <c r="A20" s="17" t="s">
        <v>34</v>
      </c>
      <c r="B20" s="14">
        <f>B21+B22</f>
        <v>38079</v>
      </c>
      <c r="C20" s="14">
        <f aca="true" t="shared" si="7" ref="C20:I20">C21+C22</f>
        <v>29084</v>
      </c>
      <c r="D20" s="14">
        <f t="shared" si="7"/>
        <v>47569</v>
      </c>
      <c r="E20" s="14">
        <f t="shared" si="7"/>
        <v>61682</v>
      </c>
      <c r="F20" s="14">
        <f t="shared" si="7"/>
        <v>31940</v>
      </c>
      <c r="G20" s="14">
        <f t="shared" si="7"/>
        <v>49857</v>
      </c>
      <c r="H20" s="14">
        <f t="shared" si="7"/>
        <v>22532</v>
      </c>
      <c r="I20" s="14">
        <f t="shared" si="7"/>
        <v>10637</v>
      </c>
      <c r="J20" s="12">
        <f t="shared" si="6"/>
        <v>291380</v>
      </c>
    </row>
    <row r="21" spans="1:10" ht="18.75" customHeight="1">
      <c r="A21" s="13" t="s">
        <v>35</v>
      </c>
      <c r="B21" s="14">
        <v>21705</v>
      </c>
      <c r="C21" s="14">
        <v>16578</v>
      </c>
      <c r="D21" s="14">
        <v>27114</v>
      </c>
      <c r="E21" s="14">
        <v>35159</v>
      </c>
      <c r="F21" s="14">
        <v>18206</v>
      </c>
      <c r="G21" s="14">
        <v>28418</v>
      </c>
      <c r="H21" s="14">
        <v>12843</v>
      </c>
      <c r="I21" s="14">
        <v>6063</v>
      </c>
      <c r="J21" s="12">
        <f t="shared" si="6"/>
        <v>166086</v>
      </c>
    </row>
    <row r="22" spans="1:10" ht="18.75" customHeight="1">
      <c r="A22" s="13" t="s">
        <v>36</v>
      </c>
      <c r="B22" s="14">
        <v>16374</v>
      </c>
      <c r="C22" s="14">
        <v>12506</v>
      </c>
      <c r="D22" s="14">
        <v>20455</v>
      </c>
      <c r="E22" s="14">
        <v>26523</v>
      </c>
      <c r="F22" s="14">
        <v>13734</v>
      </c>
      <c r="G22" s="14">
        <v>21439</v>
      </c>
      <c r="H22" s="14">
        <v>9689</v>
      </c>
      <c r="I22" s="14">
        <v>4574</v>
      </c>
      <c r="J22" s="12">
        <f t="shared" si="6"/>
        <v>125294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0.9723</v>
      </c>
      <c r="C25" s="22">
        <v>0.9838</v>
      </c>
      <c r="D25" s="22">
        <v>1</v>
      </c>
      <c r="E25" s="22">
        <v>1</v>
      </c>
      <c r="F25" s="22">
        <v>1</v>
      </c>
      <c r="G25" s="22">
        <v>1</v>
      </c>
      <c r="H25" s="22">
        <v>0.9393</v>
      </c>
      <c r="I25" s="22">
        <v>0.9842</v>
      </c>
      <c r="J25" s="21"/>
    </row>
    <row r="26" spans="1:10" ht="18.75" customHeight="1">
      <c r="A26" s="17" t="s">
        <v>38</v>
      </c>
      <c r="B26" s="23">
        <v>0.849</v>
      </c>
      <c r="C26" s="23">
        <v>0.7853</v>
      </c>
      <c r="D26" s="23">
        <v>0.8038</v>
      </c>
      <c r="E26" s="23">
        <v>0.8088</v>
      </c>
      <c r="F26" s="23">
        <v>0.7578</v>
      </c>
      <c r="G26" s="23">
        <v>0.735</v>
      </c>
      <c r="H26" s="23">
        <v>0.656</v>
      </c>
      <c r="I26" s="24">
        <v>0.8646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72</v>
      </c>
      <c r="B28" s="23">
        <f>(((+B$8+B$16)*B$25)+(B$20*B$26))/B$7</f>
        <v>0.9588618915824724</v>
      </c>
      <c r="C28" s="23">
        <f aca="true" t="shared" si="8" ref="C28:I28">(((+C$8+C$16)*C$25)+(C$20*C$26))/C$7</f>
        <v>0.9604741386903487</v>
      </c>
      <c r="D28" s="23">
        <f t="shared" si="8"/>
        <v>0.9757555096050188</v>
      </c>
      <c r="E28" s="23">
        <f t="shared" si="8"/>
        <v>0.9750973979547667</v>
      </c>
      <c r="F28" s="23">
        <f t="shared" si="8"/>
        <v>0.9711753689772223</v>
      </c>
      <c r="G28" s="23">
        <f t="shared" si="8"/>
        <v>0.9733069374742406</v>
      </c>
      <c r="H28" s="23">
        <f t="shared" si="8"/>
        <v>0.9171320150580653</v>
      </c>
      <c r="I28" s="23">
        <f t="shared" si="8"/>
        <v>0.976030775257017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1.5585</v>
      </c>
      <c r="C30" s="26">
        <v>1.5325</v>
      </c>
      <c r="D30" s="26">
        <v>1.5482</v>
      </c>
      <c r="E30" s="26">
        <v>1.5474</v>
      </c>
      <c r="F30" s="26">
        <v>1.5059</v>
      </c>
      <c r="G30" s="26">
        <v>1.5784</v>
      </c>
      <c r="H30" s="26">
        <v>1.8088</v>
      </c>
      <c r="I30" s="26">
        <v>1.9133</v>
      </c>
      <c r="J30" s="27"/>
    </row>
    <row r="31" spans="1:10" ht="18.75" customHeight="1">
      <c r="A31" s="17" t="s">
        <v>73</v>
      </c>
      <c r="B31" s="26">
        <f>B28*B30</f>
        <v>1.4943862580312832</v>
      </c>
      <c r="C31" s="26">
        <f aca="true" t="shared" si="9" ref="C31:I31">C28*C30</f>
        <v>1.4719266175429593</v>
      </c>
      <c r="D31" s="26">
        <f t="shared" si="9"/>
        <v>1.5106646799704901</v>
      </c>
      <c r="E31" s="26">
        <f t="shared" si="9"/>
        <v>1.5088657135952062</v>
      </c>
      <c r="F31" s="26">
        <f t="shared" si="9"/>
        <v>1.462492988142799</v>
      </c>
      <c r="G31" s="26">
        <f t="shared" si="9"/>
        <v>1.5362676701093414</v>
      </c>
      <c r="H31" s="26">
        <f t="shared" si="9"/>
        <v>1.6589083888370284</v>
      </c>
      <c r="I31" s="26">
        <f t="shared" si="9"/>
        <v>1.8674396822992505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90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522123.61</v>
      </c>
      <c r="C37" s="29">
        <f aca="true" t="shared" si="12" ref="C37:I37">+C38+C39</f>
        <v>364303.31</v>
      </c>
      <c r="D37" s="29">
        <f t="shared" si="12"/>
        <v>581537.92</v>
      </c>
      <c r="E37" s="29">
        <f t="shared" si="12"/>
        <v>714582.2</v>
      </c>
      <c r="F37" s="29">
        <f t="shared" si="12"/>
        <v>392499.48</v>
      </c>
      <c r="G37" s="29">
        <f t="shared" si="12"/>
        <v>760397.19</v>
      </c>
      <c r="H37" s="29">
        <f t="shared" si="12"/>
        <v>477685.99</v>
      </c>
      <c r="I37" s="29">
        <f t="shared" si="12"/>
        <v>290814.51</v>
      </c>
      <c r="J37" s="29">
        <f t="shared" si="11"/>
        <v>4103944.21</v>
      </c>
      <c r="L37" s="43"/>
      <c r="M37" s="43"/>
    </row>
    <row r="38" spans="1:10" ht="15.75">
      <c r="A38" s="17" t="s">
        <v>74</v>
      </c>
      <c r="B38" s="30">
        <f>ROUND(+B7*B31,2)</f>
        <v>522123.61</v>
      </c>
      <c r="C38" s="30">
        <f aca="true" t="shared" si="13" ref="C38:I38">ROUND(+C7*C31,2)</f>
        <v>364303.31</v>
      </c>
      <c r="D38" s="30">
        <f t="shared" si="13"/>
        <v>581537.92</v>
      </c>
      <c r="E38" s="30">
        <f t="shared" si="13"/>
        <v>714582.2</v>
      </c>
      <c r="F38" s="30">
        <f t="shared" si="13"/>
        <v>392499.48</v>
      </c>
      <c r="G38" s="30">
        <f t="shared" si="13"/>
        <v>760397.19</v>
      </c>
      <c r="H38" s="30">
        <f t="shared" si="13"/>
        <v>477685.99</v>
      </c>
      <c r="I38" s="30">
        <f t="shared" si="13"/>
        <v>290814.51</v>
      </c>
      <c r="J38" s="30">
        <f>SUM(B38:I38)</f>
        <v>4103944.21</v>
      </c>
    </row>
    <row r="39" spans="1:10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91</v>
      </c>
      <c r="B41" s="31">
        <f aca="true" t="shared" si="15" ref="B41:J41">+B42+B45+B51</f>
        <v>-103737</v>
      </c>
      <c r="C41" s="31">
        <f t="shared" si="15"/>
        <v>-96342</v>
      </c>
      <c r="D41" s="31">
        <f t="shared" si="15"/>
        <v>-116973</v>
      </c>
      <c r="E41" s="31">
        <f t="shared" si="15"/>
        <v>-129927</v>
      </c>
      <c r="F41" s="31">
        <f t="shared" si="15"/>
        <v>-99423</v>
      </c>
      <c r="G41" s="31">
        <f t="shared" si="15"/>
        <v>-127431</v>
      </c>
      <c r="H41" s="31">
        <f t="shared" si="15"/>
        <v>-66081</v>
      </c>
      <c r="I41" s="31">
        <f t="shared" si="15"/>
        <v>-55767</v>
      </c>
      <c r="J41" s="31">
        <f t="shared" si="15"/>
        <v>-795681</v>
      </c>
      <c r="L41" s="43"/>
    </row>
    <row r="42" spans="1:12" ht="15.75">
      <c r="A42" s="17" t="s">
        <v>44</v>
      </c>
      <c r="B42" s="32">
        <f>B43+B44</f>
        <v>-103737</v>
      </c>
      <c r="C42" s="32">
        <f aca="true" t="shared" si="16" ref="C42:I42">C43+C44</f>
        <v>-96342</v>
      </c>
      <c r="D42" s="32">
        <f t="shared" si="16"/>
        <v>-116973</v>
      </c>
      <c r="E42" s="32">
        <f t="shared" si="16"/>
        <v>-129927</v>
      </c>
      <c r="F42" s="32">
        <f t="shared" si="16"/>
        <v>-99423</v>
      </c>
      <c r="G42" s="32">
        <f t="shared" si="16"/>
        <v>-127431</v>
      </c>
      <c r="H42" s="32">
        <f t="shared" si="16"/>
        <v>-66081</v>
      </c>
      <c r="I42" s="32">
        <f t="shared" si="16"/>
        <v>-55767</v>
      </c>
      <c r="J42" s="31">
        <f t="shared" si="11"/>
        <v>-795681</v>
      </c>
      <c r="L42" s="43"/>
    </row>
    <row r="43" spans="1:12" ht="15.75">
      <c r="A43" s="13" t="s">
        <v>69</v>
      </c>
      <c r="B43" s="20">
        <f aca="true" t="shared" si="17" ref="B43:I43">ROUND(-B9*$D$3,2)</f>
        <v>-103737</v>
      </c>
      <c r="C43" s="20">
        <f t="shared" si="17"/>
        <v>-96342</v>
      </c>
      <c r="D43" s="20">
        <f t="shared" si="17"/>
        <v>-116973</v>
      </c>
      <c r="E43" s="20">
        <f t="shared" si="17"/>
        <v>-129927</v>
      </c>
      <c r="F43" s="20">
        <f t="shared" si="17"/>
        <v>-99423</v>
      </c>
      <c r="G43" s="20">
        <f t="shared" si="17"/>
        <v>-127431</v>
      </c>
      <c r="H43" s="20">
        <f t="shared" si="17"/>
        <v>-66081</v>
      </c>
      <c r="I43" s="20">
        <f t="shared" si="17"/>
        <v>-55767</v>
      </c>
      <c r="J43" s="57">
        <f t="shared" si="11"/>
        <v>-795681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0</v>
      </c>
      <c r="C45" s="32">
        <f t="shared" si="19"/>
        <v>0</v>
      </c>
      <c r="D45" s="32">
        <f t="shared" si="19"/>
        <v>0</v>
      </c>
      <c r="E45" s="32">
        <f t="shared" si="19"/>
        <v>0</v>
      </c>
      <c r="F45" s="32">
        <f t="shared" si="19"/>
        <v>0</v>
      </c>
      <c r="G45" s="32">
        <f t="shared" si="19"/>
        <v>0</v>
      </c>
      <c r="H45" s="32">
        <f t="shared" si="19"/>
        <v>0</v>
      </c>
      <c r="I45" s="32">
        <f t="shared" si="19"/>
        <v>0</v>
      </c>
      <c r="J45" s="32">
        <f t="shared" si="19"/>
        <v>0</v>
      </c>
      <c r="L45" s="50"/>
    </row>
    <row r="46" spans="1:10" ht="15.75">
      <c r="A46" s="13" t="s">
        <v>62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f t="shared" si="11"/>
        <v>0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2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  <c r="L48" s="65"/>
    </row>
    <row r="49" spans="1:12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  <c r="L49" s="65"/>
    </row>
    <row r="50" spans="1:12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  <c r="L50" s="65"/>
    </row>
    <row r="51" spans="1:10" ht="15.75">
      <c r="A51" s="17" t="s">
        <v>70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27">
        <f t="shared" si="11"/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418386.61</v>
      </c>
      <c r="C53" s="35">
        <f t="shared" si="20"/>
        <v>267961.31</v>
      </c>
      <c r="D53" s="35">
        <f t="shared" si="20"/>
        <v>464564.92000000004</v>
      </c>
      <c r="E53" s="35">
        <f t="shared" si="20"/>
        <v>584655.2</v>
      </c>
      <c r="F53" s="35">
        <f t="shared" si="20"/>
        <v>293076.48</v>
      </c>
      <c r="G53" s="35">
        <f t="shared" si="20"/>
        <v>632966.19</v>
      </c>
      <c r="H53" s="35">
        <f t="shared" si="20"/>
        <v>411604.99</v>
      </c>
      <c r="I53" s="35">
        <f t="shared" si="20"/>
        <v>235047.51</v>
      </c>
      <c r="J53" s="35">
        <f>SUM(B53:I53)</f>
        <v>3308263.21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3308263.2199999997</v>
      </c>
      <c r="L56" s="43"/>
    </row>
    <row r="57" spans="1:12" ht="17.25" customHeight="1">
      <c r="A57" s="17" t="s">
        <v>48</v>
      </c>
      <c r="B57" s="45">
        <v>77664.07</v>
      </c>
      <c r="C57" s="45">
        <v>74415.12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152079.19</v>
      </c>
      <c r="L57" s="40"/>
    </row>
    <row r="58" spans="1:10" ht="17.25" customHeight="1">
      <c r="A58" s="17" t="s">
        <v>54</v>
      </c>
      <c r="B58" s="45">
        <v>340722.55</v>
      </c>
      <c r="C58" s="45">
        <v>193546.2</v>
      </c>
      <c r="D58" s="44">
        <v>0</v>
      </c>
      <c r="E58" s="45">
        <v>270302.31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804571.06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173971.43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173971.43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184821.82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184821.82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72906.8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72906.8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32864.87</v>
      </c>
      <c r="E62" s="44">
        <v>0</v>
      </c>
      <c r="F62" s="45">
        <v>37781.68</v>
      </c>
      <c r="G62" s="44">
        <v>0</v>
      </c>
      <c r="H62" s="44">
        <v>0</v>
      </c>
      <c r="I62" s="44">
        <v>0</v>
      </c>
      <c r="J62" s="35">
        <f t="shared" si="21"/>
        <v>70646.55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180650.65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180650.65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116333.71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116333.71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17368.52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17368.52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255294.8</v>
      </c>
      <c r="G66" s="44">
        <v>0</v>
      </c>
      <c r="H66" s="44">
        <v>0</v>
      </c>
      <c r="I66" s="44">
        <v>0</v>
      </c>
      <c r="J66" s="35">
        <f t="shared" si="21"/>
        <v>255294.8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369910.43</v>
      </c>
      <c r="H67" s="45">
        <v>411604.99</v>
      </c>
      <c r="I67" s="44">
        <v>0</v>
      </c>
      <c r="J67" s="32">
        <f t="shared" si="21"/>
        <v>781515.4199999999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263055.76</v>
      </c>
      <c r="H68" s="44">
        <v>0</v>
      </c>
      <c r="I68" s="44">
        <v>0</v>
      </c>
      <c r="J68" s="35">
        <f t="shared" si="21"/>
        <v>263055.76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75151.76</v>
      </c>
      <c r="J69" s="32">
        <f t="shared" si="21"/>
        <v>75151.76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159895.75</v>
      </c>
      <c r="J70" s="35">
        <f t="shared" si="21"/>
        <v>159895.75</v>
      </c>
    </row>
    <row r="71" spans="1:10" ht="17.25" customHeight="1">
      <c r="A71" s="41" t="s">
        <v>67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f>SUM(B71:I71)</f>
        <v>0</v>
      </c>
    </row>
    <row r="72" spans="1:10" ht="17.25" customHeight="1">
      <c r="A72" s="59"/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75</v>
      </c>
      <c r="B75" s="55">
        <v>1.5929323541918812</v>
      </c>
      <c r="C75" s="55">
        <v>1.5512670036696978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76</v>
      </c>
      <c r="B76" s="55">
        <v>1.473483077072521</v>
      </c>
      <c r="C76" s="55">
        <v>1.4419598325614535</v>
      </c>
      <c r="D76" s="55"/>
      <c r="E76" s="55">
        <v>1.5380980307834808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77</v>
      </c>
      <c r="B77" s="55">
        <v>0</v>
      </c>
      <c r="C77" s="55">
        <v>0</v>
      </c>
      <c r="D77" s="24">
        <v>1.414895309446254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78</v>
      </c>
      <c r="B78" s="55">
        <v>0</v>
      </c>
      <c r="C78" s="55">
        <v>0</v>
      </c>
      <c r="D78" s="55">
        <v>1.486021537309386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79</v>
      </c>
      <c r="B79" s="55">
        <v>0</v>
      </c>
      <c r="C79" s="55">
        <v>0</v>
      </c>
      <c r="D79" s="55">
        <v>1.8015266863130321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80</v>
      </c>
      <c r="B80" s="55">
        <v>0</v>
      </c>
      <c r="C80" s="55">
        <v>0</v>
      </c>
      <c r="D80" s="55">
        <v>1.6660963281221792</v>
      </c>
      <c r="E80" s="55">
        <v>0</v>
      </c>
      <c r="F80" s="55">
        <v>1.5273822199324518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81</v>
      </c>
      <c r="B81" s="55">
        <v>0</v>
      </c>
      <c r="C81" s="55">
        <v>0</v>
      </c>
      <c r="D81" s="55">
        <v>0</v>
      </c>
      <c r="E81" s="55">
        <v>1.4877571305662738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82</v>
      </c>
      <c r="B82" s="55">
        <v>0</v>
      </c>
      <c r="C82" s="55">
        <v>0</v>
      </c>
      <c r="D82" s="55">
        <v>0</v>
      </c>
      <c r="E82" s="55">
        <v>1.4833895228491056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83</v>
      </c>
      <c r="B83" s="55">
        <v>0</v>
      </c>
      <c r="C83" s="55">
        <v>0</v>
      </c>
      <c r="D83" s="55">
        <v>0</v>
      </c>
      <c r="E83" s="24">
        <v>1.4707392182818924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84</v>
      </c>
      <c r="B84" s="55">
        <v>0</v>
      </c>
      <c r="C84" s="55">
        <v>0</v>
      </c>
      <c r="D84" s="55">
        <v>0</v>
      </c>
      <c r="E84" s="55">
        <v>0</v>
      </c>
      <c r="F84" s="55">
        <v>1.4527812404953757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85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1.4767404680388843</v>
      </c>
      <c r="H85" s="55">
        <v>1.6589083944546315</v>
      </c>
      <c r="I85" s="55">
        <v>0</v>
      </c>
      <c r="J85" s="32"/>
    </row>
    <row r="86" spans="1:10" ht="15.75">
      <c r="A86" s="17" t="s">
        <v>86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1.6211369873755195</v>
      </c>
      <c r="H86" s="55">
        <v>0</v>
      </c>
      <c r="I86" s="55">
        <v>0</v>
      </c>
      <c r="J86" s="35"/>
    </row>
    <row r="87" spans="1:10" ht="15.75">
      <c r="A87" s="17" t="s">
        <v>87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1.826153549680105</v>
      </c>
      <c r="J87" s="32"/>
    </row>
    <row r="88" spans="1:10" ht="15.75">
      <c r="A88" s="41" t="s">
        <v>88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1.8880721708061674</v>
      </c>
      <c r="J88" s="39"/>
    </row>
    <row r="89" ht="15.75">
      <c r="A89" s="49" t="s">
        <v>89</v>
      </c>
    </row>
    <row r="92" ht="14.25">
      <c r="B92" s="51"/>
    </row>
    <row r="93" ht="14.25">
      <c r="F93" s="52"/>
    </row>
    <row r="94" ht="14.25"/>
    <row r="95" spans="6:7" ht="14.25">
      <c r="F95" s="53"/>
      <c r="G95" s="54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2013-09-12T18:48:24Z</dcterms:modified>
  <cp:category/>
  <cp:version/>
  <cp:contentType/>
  <cp:contentStatus/>
</cp:coreProperties>
</file>