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<sst xmlns="http://schemas.openxmlformats.org/spreadsheetml/2006/main" count="94" uniqueCount="94">
  <si>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</si>
  <si>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</si>
  <si>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</si>
  <si>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</si>
  <si>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</si>
  <si>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</si>
  <si>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</si>
  <si>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</si>
  <si>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</si>
  <si>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</si>
  <si>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</si>
  <si>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</si>
  <si>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</si>
  <si>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</si>
  <si>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</si>
  <si>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</si>
  <si>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</si>
  <si>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</si>
  <si>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</si>
  <si>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</si>
  <si>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</si>
  <si>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</si>
  <si>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 Pagantes (1.1.1. + 1.1.2.)</t>
  </si>
  <si>
    <t>1.1.1. Em Dinheiro e Passe Comum (1.1.1.1. + 1.1.1.2.)</t>
  </si>
  <si>
    <t>1.1.1.1. Em dinheiro</t>
  </si>
  <si>
    <t>1.1.1.2. Em Passe Comum</t>
  </si>
  <si>
    <t>1.1.2. Créditos Eletrônicos (1.1.2.1. + 1.1.2.2. + 1.1.2.3.)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</si>
  <si>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</si>
  <si>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</si>
  <si>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</si>
  <si>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</si>
  <si>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</si>
  <si>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</si>
  <si>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</si>
  <si>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</si>
  <si>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</si>
  <si>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</si>
  <si>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</si>
  <si>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</si>
  <si>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</si>
  <si>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</si>
  <si>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</si>
  <si>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</si>
  <si>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</si>
  <si>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</si>
  <si>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</si>
  <si>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</si>
  <si>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</si>
  <si>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</si>
  <si>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</si>
  <si>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</si>
  <si>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</si>
  <si>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</si>
  <si>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</si>
  <si>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</si>
  <si>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</si>
  <si>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</si>
  <si>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</si>
  <si>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</si>
  <si>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</si>
  <si>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</si>
  <si>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</si>
  <si>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</si>
  <si>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</si>
  <si>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</si>
  <si>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</si>
  <si>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</si>
  <si>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</si>
  <si>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</si>
  <si>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</si>
  <si>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</si>
  <si>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</si>
  <si>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</si>
  <si>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</si>
  <si>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</si>
  <si>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</si>
  <si>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</si>
  <si>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</si>
  <si>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</si>
  <si>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</si>
  <si>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</si>
  <si>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</si>
  <si>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</si>
  <si>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</si>
  <si>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</si>
  <si>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</si>
  <si>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</si>
  <si>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</si>
  <si>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</si>
  <si>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</si>
  <si>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5. Remuneração Mensal de AVL (5.2)</t>
  </si>
  <si>
    <t>7. Acertos Financeiros (7.1. + 7.2. + 7.3.)</t>
  </si>
  <si>
    <t>OPERAÇÃO 05/09/13 - VENCIMENTO 12/09/13</t>
  </si>
  <si>
    <r>
      <t xml:space="preserve">10. Tarifa de Remuneração Líquida Por Passageiro </t>
    </r>
    <r>
      <rPr>
        <vertAlign val="superscript"/>
        <sz val="12"/>
        <color indexed="8"/>
        <rFont val="Calibri"/>
        <family val="2"/>
      </rPr>
      <t>(1)</t>
    </r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</si>
</sst>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4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43" fontId="42" fillId="0" borderId="10" xfId="52" applyFont="1" applyFill="1" applyBorder="1" applyAlignment="1">
      <alignment vertical="center"/>
    </xf>
    <xf numFmtId="43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43" fontId="42" fillId="0" borderId="10" xfId="45" applyNumberFormat="1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170" fontId="42" fillId="34" borderId="10" xfId="45" applyFont="1" applyFill="1" applyBorder="1" applyAlignment="1">
      <alignment horizontal="center" vertical="center"/>
    </xf>
    <xf numFmtId="170" fontId="42" fillId="0" borderId="10" xfId="45" applyFont="1" applyFill="1" applyBorder="1" applyAlignment="1">
      <alignment horizontal="center" vertical="center"/>
    </xf>
    <xf numFmtId="44" fontId="42" fillId="0" borderId="10" xfId="45" applyNumberFormat="1" applyFont="1" applyFill="1" applyBorder="1" applyAlignment="1">
      <alignment horizontal="center" vertical="center"/>
    </xf>
    <xf numFmtId="44" fontId="42" fillId="0" borderId="10" xfId="45" applyNumberFormat="1" applyFont="1" applyFill="1" applyBorder="1" applyAlignment="1">
      <alignment vertical="center"/>
    </xf>
    <xf numFmtId="43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2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2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2" fillId="0" borderId="10" xfId="45" applyNumberFormat="1" applyFont="1" applyBorder="1" applyAlignment="1">
      <alignment vertical="center"/>
    </xf>
    <xf numFmtId="170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43" fontId="42" fillId="0" borderId="12" xfId="45" applyNumberFormat="1" applyFont="1" applyBorder="1" applyAlignment="1">
      <alignment vertical="center"/>
    </xf>
    <xf numFmtId="43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43" fontId="42" fillId="0" borderId="10" xfId="52" applyFont="1" applyFill="1" applyBorder="1" applyAlignment="1">
      <alignment horizontal="center" vertical="center"/>
    </xf>
    <xf numFmtId="172" fontId="42" fillId="0" borderId="10" xfId="45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92</xdr:row>
      <xdr:rowOff>0</xdr:rowOff>
    </xdr:from>
    <xdr:to>
      <xdr:col>2</xdr:col>
      <xdr:colOff>914400</xdr:colOff>
      <xdr:row>93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9459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914400</xdr:colOff>
      <xdr:row>93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19459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914400</xdr:colOff>
      <xdr:row>93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19459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1" t="s">
        <v>16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21">
      <c r="A2" s="62" t="s">
        <v>92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3" t="s">
        <v>18</v>
      </c>
      <c r="B4" s="63" t="s">
        <v>19</v>
      </c>
      <c r="C4" s="63"/>
      <c r="D4" s="63"/>
      <c r="E4" s="63"/>
      <c r="F4" s="63"/>
      <c r="G4" s="63"/>
      <c r="H4" s="63"/>
      <c r="I4" s="63"/>
      <c r="J4" s="64" t="s">
        <v>20</v>
      </c>
    </row>
    <row r="5" spans="1:10" ht="38.25">
      <c r="A5" s="63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3"/>
    </row>
    <row r="6" spans="1:10" ht="15.75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3"/>
    </row>
    <row r="7" spans="1:12" ht="15.75">
      <c r="A7" s="9" t="s">
        <v>21</v>
      </c>
      <c r="B7" s="10">
        <f>B8+B16+B20</f>
        <v>537482</v>
      </c>
      <c r="C7" s="10">
        <f aca="true" t="shared" si="0" ref="C7:I7">C8+C16+C20</f>
        <v>423618</v>
      </c>
      <c r="D7" s="10">
        <f t="shared" si="0"/>
        <v>597012</v>
      </c>
      <c r="E7" s="10">
        <f t="shared" si="0"/>
        <v>770818</v>
      </c>
      <c r="F7" s="10">
        <f t="shared" si="0"/>
        <v>469357</v>
      </c>
      <c r="G7" s="10">
        <f t="shared" si="0"/>
        <v>753182</v>
      </c>
      <c r="H7" s="10">
        <f t="shared" si="0"/>
        <v>389047</v>
      </c>
      <c r="I7" s="10">
        <f t="shared" si="0"/>
        <v>284749</v>
      </c>
      <c r="J7" s="10">
        <f>+J8+J16+J20</f>
        <v>4225265</v>
      </c>
      <c r="L7" s="42"/>
    </row>
    <row r="8" spans="1:10" ht="15.75">
      <c r="A8" s="11" t="s">
        <v>22</v>
      </c>
      <c r="B8" s="12">
        <f>+B9+B12</f>
        <v>298629</v>
      </c>
      <c r="C8" s="12">
        <f>+C9+C12</f>
        <v>251849</v>
      </c>
      <c r="D8" s="12">
        <f aca="true" t="shared" si="1" ref="D8:I8">+D9+D12</f>
        <v>377494</v>
      </c>
      <c r="E8" s="12">
        <f t="shared" si="1"/>
        <v>452357</v>
      </c>
      <c r="F8" s="12">
        <f t="shared" si="1"/>
        <v>267170</v>
      </c>
      <c r="G8" s="12">
        <f t="shared" si="1"/>
        <v>437145</v>
      </c>
      <c r="H8" s="12">
        <f t="shared" si="1"/>
        <v>208168</v>
      </c>
      <c r="I8" s="12">
        <f t="shared" si="1"/>
        <v>172044</v>
      </c>
      <c r="J8" s="12">
        <f>SUM(B8:I8)</f>
        <v>2464856</v>
      </c>
    </row>
    <row r="9" spans="1:10" ht="15.75">
      <c r="A9" s="13" t="s">
        <v>23</v>
      </c>
      <c r="B9" s="14">
        <v>30203</v>
      </c>
      <c r="C9" s="14">
        <v>30625</v>
      </c>
      <c r="D9" s="14">
        <v>31986</v>
      </c>
      <c r="E9" s="14">
        <v>37211</v>
      </c>
      <c r="F9" s="14">
        <v>32723</v>
      </c>
      <c r="G9" s="14">
        <v>37387</v>
      </c>
      <c r="H9" s="14">
        <v>16785</v>
      </c>
      <c r="I9" s="14">
        <v>22538</v>
      </c>
      <c r="J9" s="12">
        <f aca="true" t="shared" si="2" ref="J9:J15">SUM(B9:I9)</f>
        <v>239458</v>
      </c>
    </row>
    <row r="10" spans="1:10" ht="15.75">
      <c r="A10" s="15" t="s">
        <v>24</v>
      </c>
      <c r="B10" s="14">
        <f>+B9-B11</f>
        <v>30203</v>
      </c>
      <c r="C10" s="14">
        <f aca="true" t="shared" si="3" ref="C10:I10">+C9-C11</f>
        <v>30625</v>
      </c>
      <c r="D10" s="14">
        <f t="shared" si="3"/>
        <v>31986</v>
      </c>
      <c r="E10" s="14">
        <f t="shared" si="3"/>
        <v>37211</v>
      </c>
      <c r="F10" s="14">
        <f t="shared" si="3"/>
        <v>32723</v>
      </c>
      <c r="G10" s="14">
        <f t="shared" si="3"/>
        <v>37387</v>
      </c>
      <c r="H10" s="14">
        <f t="shared" si="3"/>
        <v>16785</v>
      </c>
      <c r="I10" s="14">
        <f t="shared" si="3"/>
        <v>22538</v>
      </c>
      <c r="J10" s="12">
        <f t="shared" si="2"/>
        <v>239458</v>
      </c>
    </row>
    <row r="11" spans="1:10" ht="15.75">
      <c r="A11" s="15" t="s">
        <v>25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26</v>
      </c>
      <c r="B12" s="14">
        <f>B13+B14+B15</f>
        <v>268426</v>
      </c>
      <c r="C12" s="14">
        <f aca="true" t="shared" si="4" ref="C12:I12">C13+C14+C15</f>
        <v>221224</v>
      </c>
      <c r="D12" s="14">
        <f t="shared" si="4"/>
        <v>345508</v>
      </c>
      <c r="E12" s="14">
        <f t="shared" si="4"/>
        <v>415146</v>
      </c>
      <c r="F12" s="14">
        <f t="shared" si="4"/>
        <v>234447</v>
      </c>
      <c r="G12" s="14">
        <f t="shared" si="4"/>
        <v>399758</v>
      </c>
      <c r="H12" s="14">
        <f t="shared" si="4"/>
        <v>191383</v>
      </c>
      <c r="I12" s="14">
        <f t="shared" si="4"/>
        <v>149506</v>
      </c>
      <c r="J12" s="12">
        <f t="shared" si="2"/>
        <v>2225398</v>
      </c>
    </row>
    <row r="13" spans="1:10" ht="15.75">
      <c r="A13" s="15" t="s">
        <v>27</v>
      </c>
      <c r="B13" s="14">
        <v>107165</v>
      </c>
      <c r="C13" s="14">
        <v>89905</v>
      </c>
      <c r="D13" s="14">
        <v>142350</v>
      </c>
      <c r="E13" s="14">
        <v>170693</v>
      </c>
      <c r="F13" s="14">
        <v>100875</v>
      </c>
      <c r="G13" s="14">
        <v>169937</v>
      </c>
      <c r="H13" s="14">
        <v>79854</v>
      </c>
      <c r="I13" s="14">
        <v>62181</v>
      </c>
      <c r="J13" s="12">
        <f t="shared" si="2"/>
        <v>922960</v>
      </c>
    </row>
    <row r="14" spans="1:10" ht="15.75">
      <c r="A14" s="15" t="s">
        <v>28</v>
      </c>
      <c r="B14" s="14">
        <v>116867</v>
      </c>
      <c r="C14" s="14">
        <v>91380</v>
      </c>
      <c r="D14" s="14">
        <v>151146</v>
      </c>
      <c r="E14" s="14">
        <v>175760</v>
      </c>
      <c r="F14" s="14">
        <v>96690</v>
      </c>
      <c r="G14" s="14">
        <v>170241</v>
      </c>
      <c r="H14" s="14">
        <v>81609</v>
      </c>
      <c r="I14" s="14">
        <v>67174</v>
      </c>
      <c r="J14" s="12">
        <f t="shared" si="2"/>
        <v>950867</v>
      </c>
    </row>
    <row r="15" spans="1:10" ht="15.75">
      <c r="A15" s="15" t="s">
        <v>29</v>
      </c>
      <c r="B15" s="14">
        <v>44394</v>
      </c>
      <c r="C15" s="14">
        <v>39939</v>
      </c>
      <c r="D15" s="14">
        <v>52012</v>
      </c>
      <c r="E15" s="14">
        <v>68693</v>
      </c>
      <c r="F15" s="14">
        <v>36882</v>
      </c>
      <c r="G15" s="14">
        <v>59580</v>
      </c>
      <c r="H15" s="14">
        <v>29920</v>
      </c>
      <c r="I15" s="14">
        <v>20151</v>
      </c>
      <c r="J15" s="12">
        <f t="shared" si="2"/>
        <v>351571</v>
      </c>
    </row>
    <row r="16" spans="1:10" ht="15.75">
      <c r="A16" s="17" t="s">
        <v>30</v>
      </c>
      <c r="B16" s="18">
        <f>B17+B18+B19</f>
        <v>181093</v>
      </c>
      <c r="C16" s="18">
        <f aca="true" t="shared" si="5" ref="C16:I16">C17+C18+C19</f>
        <v>123245</v>
      </c>
      <c r="D16" s="18">
        <f t="shared" si="5"/>
        <v>145562</v>
      </c>
      <c r="E16" s="18">
        <f t="shared" si="5"/>
        <v>218059</v>
      </c>
      <c r="F16" s="18">
        <f t="shared" si="5"/>
        <v>146078</v>
      </c>
      <c r="G16" s="18">
        <f t="shared" si="5"/>
        <v>241657</v>
      </c>
      <c r="H16" s="18">
        <f t="shared" si="5"/>
        <v>147606</v>
      </c>
      <c r="I16" s="18">
        <f t="shared" si="5"/>
        <v>93823</v>
      </c>
      <c r="J16" s="12">
        <f aca="true" t="shared" si="6" ref="J16:J22">SUM(B16:I16)</f>
        <v>1297123</v>
      </c>
    </row>
    <row r="17" spans="1:10" ht="18.75" customHeight="1">
      <c r="A17" s="13" t="s">
        <v>31</v>
      </c>
      <c r="B17" s="14">
        <v>81342</v>
      </c>
      <c r="C17" s="14">
        <v>59654</v>
      </c>
      <c r="D17" s="14">
        <v>69563</v>
      </c>
      <c r="E17" s="14">
        <v>103267</v>
      </c>
      <c r="F17" s="14">
        <v>72934</v>
      </c>
      <c r="G17" s="14">
        <v>117720</v>
      </c>
      <c r="H17" s="14">
        <v>70314</v>
      </c>
      <c r="I17" s="14">
        <v>45384</v>
      </c>
      <c r="J17" s="12">
        <f t="shared" si="6"/>
        <v>620178</v>
      </c>
    </row>
    <row r="18" spans="1:10" ht="18.75" customHeight="1">
      <c r="A18" s="13" t="s">
        <v>32</v>
      </c>
      <c r="B18" s="14">
        <v>74343</v>
      </c>
      <c r="C18" s="14">
        <v>45492</v>
      </c>
      <c r="D18" s="14">
        <v>56149</v>
      </c>
      <c r="E18" s="14">
        <v>82310</v>
      </c>
      <c r="F18" s="14">
        <v>54779</v>
      </c>
      <c r="G18" s="14">
        <v>92930</v>
      </c>
      <c r="H18" s="14">
        <v>58962</v>
      </c>
      <c r="I18" s="14">
        <v>38496</v>
      </c>
      <c r="J18" s="12">
        <f t="shared" si="6"/>
        <v>503461</v>
      </c>
    </row>
    <row r="19" spans="1:10" ht="18.75" customHeight="1">
      <c r="A19" s="13" t="s">
        <v>33</v>
      </c>
      <c r="B19" s="14">
        <v>25408</v>
      </c>
      <c r="C19" s="14">
        <v>18099</v>
      </c>
      <c r="D19" s="14">
        <v>19850</v>
      </c>
      <c r="E19" s="14">
        <v>32482</v>
      </c>
      <c r="F19" s="14">
        <v>18365</v>
      </c>
      <c r="G19" s="14">
        <v>31007</v>
      </c>
      <c r="H19" s="14">
        <v>18330</v>
      </c>
      <c r="I19" s="14">
        <v>9943</v>
      </c>
      <c r="J19" s="12">
        <f t="shared" si="6"/>
        <v>173484</v>
      </c>
    </row>
    <row r="20" spans="1:10" ht="18.75" customHeight="1">
      <c r="A20" s="17" t="s">
        <v>34</v>
      </c>
      <c r="B20" s="14">
        <f>B21+B22</f>
        <v>57760</v>
      </c>
      <c r="C20" s="14">
        <f aca="true" t="shared" si="7" ref="C20:I20">C21+C22</f>
        <v>48524</v>
      </c>
      <c r="D20" s="14">
        <f t="shared" si="7"/>
        <v>73956</v>
      </c>
      <c r="E20" s="14">
        <f t="shared" si="7"/>
        <v>100402</v>
      </c>
      <c r="F20" s="14">
        <f t="shared" si="7"/>
        <v>56109</v>
      </c>
      <c r="G20" s="14">
        <f t="shared" si="7"/>
        <v>74380</v>
      </c>
      <c r="H20" s="14">
        <f t="shared" si="7"/>
        <v>33273</v>
      </c>
      <c r="I20" s="14">
        <f t="shared" si="7"/>
        <v>18882</v>
      </c>
      <c r="J20" s="12">
        <f t="shared" si="6"/>
        <v>463286</v>
      </c>
    </row>
    <row r="21" spans="1:10" ht="18.75" customHeight="1">
      <c r="A21" s="13" t="s">
        <v>35</v>
      </c>
      <c r="B21" s="14">
        <v>32923</v>
      </c>
      <c r="C21" s="14">
        <v>27659</v>
      </c>
      <c r="D21" s="14">
        <v>42155</v>
      </c>
      <c r="E21" s="14">
        <v>57229</v>
      </c>
      <c r="F21" s="14">
        <v>31982</v>
      </c>
      <c r="G21" s="14">
        <v>42397</v>
      </c>
      <c r="H21" s="14">
        <v>18966</v>
      </c>
      <c r="I21" s="14">
        <v>10763</v>
      </c>
      <c r="J21" s="12">
        <f t="shared" si="6"/>
        <v>264074</v>
      </c>
    </row>
    <row r="22" spans="1:10" ht="18.75" customHeight="1">
      <c r="A22" s="13" t="s">
        <v>36</v>
      </c>
      <c r="B22" s="14">
        <v>24837</v>
      </c>
      <c r="C22" s="14">
        <v>20865</v>
      </c>
      <c r="D22" s="14">
        <v>31801</v>
      </c>
      <c r="E22" s="14">
        <v>43173</v>
      </c>
      <c r="F22" s="14">
        <v>24127</v>
      </c>
      <c r="G22" s="14">
        <v>31983</v>
      </c>
      <c r="H22" s="14">
        <v>14307</v>
      </c>
      <c r="I22" s="14">
        <v>8119</v>
      </c>
      <c r="J22" s="12">
        <f t="shared" si="6"/>
        <v>199212</v>
      </c>
    </row>
    <row r="23" spans="1:10" ht="11.25" customHeight="1">
      <c r="A23" s="2"/>
      <c r="B23" s="19"/>
      <c r="C23" s="19"/>
      <c r="D23" s="19"/>
      <c r="E23" s="19"/>
      <c r="F23" s="19"/>
      <c r="G23" s="19"/>
      <c r="H23" s="19"/>
      <c r="I23" s="19"/>
      <c r="J23" s="20"/>
    </row>
    <row r="24" spans="1:10" ht="18.75" customHeight="1">
      <c r="A24" s="2" t="s">
        <v>71</v>
      </c>
      <c r="B24" s="22"/>
      <c r="C24" s="22"/>
      <c r="D24" s="22"/>
      <c r="E24" s="22"/>
      <c r="F24" s="22"/>
      <c r="G24" s="22"/>
      <c r="H24" s="22"/>
      <c r="I24" s="22"/>
      <c r="J24" s="21"/>
    </row>
    <row r="25" spans="1:10" ht="18.75" customHeight="1">
      <c r="A25" s="17" t="s">
        <v>37</v>
      </c>
      <c r="B25" s="22">
        <v>0.9723</v>
      </c>
      <c r="C25" s="22">
        <v>0.9838</v>
      </c>
      <c r="D25" s="22">
        <v>1</v>
      </c>
      <c r="E25" s="22">
        <v>1</v>
      </c>
      <c r="F25" s="22">
        <v>1</v>
      </c>
      <c r="G25" s="22">
        <v>1</v>
      </c>
      <c r="H25" s="22">
        <v>0.9393</v>
      </c>
      <c r="I25" s="22">
        <v>0.9842</v>
      </c>
      <c r="J25" s="21"/>
    </row>
    <row r="26" spans="1:10" ht="18.75" customHeight="1">
      <c r="A26" s="17" t="s">
        <v>38</v>
      </c>
      <c r="B26" s="23">
        <v>0.849</v>
      </c>
      <c r="C26" s="23">
        <v>0.7853</v>
      </c>
      <c r="D26" s="23">
        <v>0.8038</v>
      </c>
      <c r="E26" s="23">
        <v>0.8088</v>
      </c>
      <c r="F26" s="23">
        <v>0.7578</v>
      </c>
      <c r="G26" s="23">
        <v>0.735</v>
      </c>
      <c r="H26" s="23">
        <v>0.656</v>
      </c>
      <c r="I26" s="24">
        <v>0.8646</v>
      </c>
      <c r="J26" s="14"/>
    </row>
    <row r="27" spans="1:10" ht="8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8.75" customHeight="1">
      <c r="A28" s="2" t="s">
        <v>72</v>
      </c>
      <c r="B28" s="23">
        <f>(((+B$8+B$16)*B$25)+(B$20*B$26))/B$7</f>
        <v>0.9590496809195471</v>
      </c>
      <c r="C28" s="23">
        <f aca="true" t="shared" si="8" ref="C28:I28">(((+C$8+C$16)*C$25)+(C$20*C$26))/C$7</f>
        <v>0.9610625006491699</v>
      </c>
      <c r="D28" s="23">
        <f t="shared" si="8"/>
        <v>0.9756953508472191</v>
      </c>
      <c r="E28" s="23">
        <f t="shared" si="8"/>
        <v>0.9750954668936117</v>
      </c>
      <c r="F28" s="23">
        <f t="shared" si="8"/>
        <v>0.9710463468106367</v>
      </c>
      <c r="G28" s="23">
        <f t="shared" si="8"/>
        <v>0.9738300968424631</v>
      </c>
      <c r="H28" s="23">
        <f t="shared" si="8"/>
        <v>0.9150709456698033</v>
      </c>
      <c r="I28" s="23">
        <f t="shared" si="8"/>
        <v>0.9762692005942075</v>
      </c>
      <c r="J28" s="21"/>
    </row>
    <row r="29" spans="1:10" ht="12" customHeight="1">
      <c r="A29" s="17"/>
      <c r="B29" s="23"/>
      <c r="C29" s="23"/>
      <c r="D29" s="23"/>
      <c r="E29" s="23"/>
      <c r="F29" s="23"/>
      <c r="G29" s="23"/>
      <c r="H29" s="23"/>
      <c r="I29" s="24"/>
      <c r="J29" s="14"/>
    </row>
    <row r="30" spans="1:10" ht="18.75" customHeight="1">
      <c r="A30" s="2" t="s">
        <v>39</v>
      </c>
      <c r="B30" s="26">
        <v>1.5585</v>
      </c>
      <c r="C30" s="26">
        <v>1.5325</v>
      </c>
      <c r="D30" s="26">
        <v>1.5482</v>
      </c>
      <c r="E30" s="26">
        <v>1.5474</v>
      </c>
      <c r="F30" s="26">
        <v>1.5059</v>
      </c>
      <c r="G30" s="26">
        <v>1.5784</v>
      </c>
      <c r="H30" s="26">
        <v>1.8088</v>
      </c>
      <c r="I30" s="26">
        <v>1.9133</v>
      </c>
      <c r="J30" s="27"/>
    </row>
    <row r="31" spans="1:10" ht="18.75" customHeight="1">
      <c r="A31" s="17" t="s">
        <v>73</v>
      </c>
      <c r="B31" s="26">
        <f>B28*B30</f>
        <v>1.4946789277131143</v>
      </c>
      <c r="C31" s="26">
        <f aca="true" t="shared" si="9" ref="C31:I31">C28*C30</f>
        <v>1.4728282822448528</v>
      </c>
      <c r="D31" s="26">
        <f t="shared" si="9"/>
        <v>1.5105715421816648</v>
      </c>
      <c r="E31" s="26">
        <f t="shared" si="9"/>
        <v>1.5088627254711748</v>
      </c>
      <c r="F31" s="26">
        <f t="shared" si="9"/>
        <v>1.4622986936621378</v>
      </c>
      <c r="G31" s="26">
        <f t="shared" si="9"/>
        <v>1.5370934248561439</v>
      </c>
      <c r="H31" s="26">
        <f t="shared" si="9"/>
        <v>1.6551803265275402</v>
      </c>
      <c r="I31" s="26">
        <f t="shared" si="9"/>
        <v>1.8678958614968972</v>
      </c>
      <c r="J31" s="27"/>
    </row>
    <row r="32" spans="1:10" ht="12" customHeight="1">
      <c r="A32" s="17"/>
      <c r="B32" s="21"/>
      <c r="C32" s="21"/>
      <c r="D32" s="21"/>
      <c r="E32" s="21"/>
      <c r="F32" s="21"/>
      <c r="G32" s="21"/>
      <c r="H32" s="21"/>
      <c r="I32" s="21"/>
      <c r="J32" s="27"/>
    </row>
    <row r="33" spans="1:10" ht="18.75" customHeight="1">
      <c r="A33" s="2" t="s">
        <v>90</v>
      </c>
      <c r="B33" s="21">
        <f>+B35</f>
        <v>0</v>
      </c>
      <c r="C33" s="21">
        <f aca="true" t="shared" si="10" ref="C33:I33">+C35</f>
        <v>0</v>
      </c>
      <c r="D33" s="21">
        <f t="shared" si="10"/>
        <v>0</v>
      </c>
      <c r="E33" s="21">
        <f t="shared" si="10"/>
        <v>0</v>
      </c>
      <c r="F33" s="21">
        <f t="shared" si="10"/>
        <v>0</v>
      </c>
      <c r="G33" s="21">
        <f t="shared" si="10"/>
        <v>0</v>
      </c>
      <c r="H33" s="21">
        <f t="shared" si="10"/>
        <v>0</v>
      </c>
      <c r="I33" s="21">
        <f t="shared" si="10"/>
        <v>0</v>
      </c>
      <c r="J33" s="21">
        <f aca="true" t="shared" si="11" ref="J33:J51">SUM(B33:I33)</f>
        <v>0</v>
      </c>
    </row>
    <row r="34" spans="1:10" ht="18.75" customHeight="1">
      <c r="A34" s="17" t="s">
        <v>40</v>
      </c>
      <c r="B34" s="58">
        <v>0</v>
      </c>
      <c r="C34" s="58">
        <v>0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f t="shared" si="11"/>
        <v>0</v>
      </c>
    </row>
    <row r="35" spans="1:10" ht="18.75" customHeight="1">
      <c r="A35" s="17" t="s">
        <v>41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f t="shared" si="11"/>
        <v>0</v>
      </c>
    </row>
    <row r="36" spans="1:10" ht="15.75">
      <c r="A36" s="2"/>
      <c r="B36" s="21"/>
      <c r="C36" s="21"/>
      <c r="D36" s="21"/>
      <c r="E36" s="21"/>
      <c r="F36" s="21"/>
      <c r="G36" s="21"/>
      <c r="H36" s="21"/>
      <c r="I36" s="21"/>
      <c r="J36" s="27"/>
    </row>
    <row r="37" spans="1:13" ht="15.75">
      <c r="A37" s="28" t="s">
        <v>42</v>
      </c>
      <c r="B37" s="29">
        <f>+B38+B39</f>
        <v>803363.02</v>
      </c>
      <c r="C37" s="29">
        <f aca="true" t="shared" si="12" ref="C37:I37">+C38+C39</f>
        <v>623916.57</v>
      </c>
      <c r="D37" s="29">
        <f t="shared" si="12"/>
        <v>901829.34</v>
      </c>
      <c r="E37" s="29">
        <f t="shared" si="12"/>
        <v>1163058.55</v>
      </c>
      <c r="F37" s="29">
        <f t="shared" si="12"/>
        <v>686340.13</v>
      </c>
      <c r="G37" s="29">
        <f t="shared" si="12"/>
        <v>1157711.1</v>
      </c>
      <c r="H37" s="29">
        <f t="shared" si="12"/>
        <v>643942.94</v>
      </c>
      <c r="I37" s="29">
        <f t="shared" si="12"/>
        <v>531881.48</v>
      </c>
      <c r="J37" s="29">
        <f t="shared" si="11"/>
        <v>6512043.129999999</v>
      </c>
      <c r="L37" s="43"/>
      <c r="M37" s="43"/>
    </row>
    <row r="38" spans="1:10" ht="15.75">
      <c r="A38" s="17" t="s">
        <v>74</v>
      </c>
      <c r="B38" s="30">
        <f>ROUND(+B7*B31,2)</f>
        <v>803363.02</v>
      </c>
      <c r="C38" s="30">
        <f aca="true" t="shared" si="13" ref="C38:I38">ROUND(+C7*C31,2)</f>
        <v>623916.57</v>
      </c>
      <c r="D38" s="30">
        <f t="shared" si="13"/>
        <v>901829.34</v>
      </c>
      <c r="E38" s="30">
        <f t="shared" si="13"/>
        <v>1163058.55</v>
      </c>
      <c r="F38" s="30">
        <f t="shared" si="13"/>
        <v>686340.13</v>
      </c>
      <c r="G38" s="30">
        <f t="shared" si="13"/>
        <v>1157711.1</v>
      </c>
      <c r="H38" s="30">
        <f t="shared" si="13"/>
        <v>643942.94</v>
      </c>
      <c r="I38" s="30">
        <f t="shared" si="13"/>
        <v>531881.48</v>
      </c>
      <c r="J38" s="30">
        <f>SUM(B38:I38)</f>
        <v>6512043.129999999</v>
      </c>
    </row>
    <row r="39" spans="1:10" ht="15.75">
      <c r="A39" s="17" t="s">
        <v>43</v>
      </c>
      <c r="B39" s="57">
        <f>+B33</f>
        <v>0</v>
      </c>
      <c r="C39" s="57">
        <f aca="true" t="shared" si="14" ref="C39:I39">+C33</f>
        <v>0</v>
      </c>
      <c r="D39" s="57">
        <f t="shared" si="14"/>
        <v>0</v>
      </c>
      <c r="E39" s="57">
        <f t="shared" si="14"/>
        <v>0</v>
      </c>
      <c r="F39" s="57">
        <f t="shared" si="14"/>
        <v>0</v>
      </c>
      <c r="G39" s="57">
        <f t="shared" si="14"/>
        <v>0</v>
      </c>
      <c r="H39" s="57">
        <f t="shared" si="14"/>
        <v>0</v>
      </c>
      <c r="I39" s="57">
        <f t="shared" si="14"/>
        <v>0</v>
      </c>
      <c r="J39" s="57">
        <f t="shared" si="11"/>
        <v>0</v>
      </c>
    </row>
    <row r="40" spans="1:10" ht="15.75">
      <c r="A40" s="2"/>
      <c r="B40" s="22"/>
      <c r="C40" s="21"/>
      <c r="D40" s="21"/>
      <c r="E40" s="27"/>
      <c r="F40" s="21"/>
      <c r="G40" s="21"/>
      <c r="H40" s="21"/>
      <c r="I40" s="21"/>
      <c r="J40" s="27"/>
    </row>
    <row r="41" spans="1:12" ht="15.75">
      <c r="A41" s="2" t="s">
        <v>91</v>
      </c>
      <c r="B41" s="31">
        <f aca="true" t="shared" si="15" ref="B41:J41">+B42+B45+B51</f>
        <v>-104131.13</v>
      </c>
      <c r="C41" s="31">
        <f t="shared" si="15"/>
        <v>-109267.8</v>
      </c>
      <c r="D41" s="31">
        <f t="shared" si="15"/>
        <v>-107594.4</v>
      </c>
      <c r="E41" s="31">
        <f t="shared" si="15"/>
        <v>-135743.51</v>
      </c>
      <c r="F41" s="31">
        <f t="shared" si="15"/>
        <v>-103868.03</v>
      </c>
      <c r="G41" s="31">
        <f t="shared" si="15"/>
        <v>-147451.32</v>
      </c>
      <c r="H41" s="31">
        <f t="shared" si="15"/>
        <v>-72113.61</v>
      </c>
      <c r="I41" s="31">
        <f t="shared" si="15"/>
        <v>-75045</v>
      </c>
      <c r="J41" s="31">
        <f t="shared" si="15"/>
        <v>-855214.8</v>
      </c>
      <c r="L41" s="43"/>
    </row>
    <row r="42" spans="1:12" ht="15.75">
      <c r="A42" s="17" t="s">
        <v>44</v>
      </c>
      <c r="B42" s="32">
        <f>B43+B44</f>
        <v>-90609</v>
      </c>
      <c r="C42" s="32">
        <f aca="true" t="shared" si="16" ref="C42:I42">C43+C44</f>
        <v>-91875</v>
      </c>
      <c r="D42" s="32">
        <f t="shared" si="16"/>
        <v>-95958</v>
      </c>
      <c r="E42" s="32">
        <f t="shared" si="16"/>
        <v>-111633</v>
      </c>
      <c r="F42" s="32">
        <f t="shared" si="16"/>
        <v>-98169</v>
      </c>
      <c r="G42" s="32">
        <f t="shared" si="16"/>
        <v>-112161</v>
      </c>
      <c r="H42" s="32">
        <f t="shared" si="16"/>
        <v>-50355</v>
      </c>
      <c r="I42" s="32">
        <f t="shared" si="16"/>
        <v>-67614</v>
      </c>
      <c r="J42" s="31">
        <f t="shared" si="11"/>
        <v>-718374</v>
      </c>
      <c r="L42" s="43"/>
    </row>
    <row r="43" spans="1:12" ht="15.75">
      <c r="A43" s="13" t="s">
        <v>69</v>
      </c>
      <c r="B43" s="20">
        <f aca="true" t="shared" si="17" ref="B43:I43">ROUND(-B9*$D$3,2)</f>
        <v>-90609</v>
      </c>
      <c r="C43" s="20">
        <f t="shared" si="17"/>
        <v>-91875</v>
      </c>
      <c r="D43" s="20">
        <f t="shared" si="17"/>
        <v>-95958</v>
      </c>
      <c r="E43" s="20">
        <f t="shared" si="17"/>
        <v>-111633</v>
      </c>
      <c r="F43" s="20">
        <f t="shared" si="17"/>
        <v>-98169</v>
      </c>
      <c r="G43" s="20">
        <f t="shared" si="17"/>
        <v>-112161</v>
      </c>
      <c r="H43" s="20">
        <f t="shared" si="17"/>
        <v>-50355</v>
      </c>
      <c r="I43" s="20">
        <f t="shared" si="17"/>
        <v>-67614</v>
      </c>
      <c r="J43" s="57">
        <f t="shared" si="11"/>
        <v>-718374</v>
      </c>
      <c r="L43" s="43"/>
    </row>
    <row r="44" spans="1:12" ht="15.75">
      <c r="A44" s="13" t="s">
        <v>68</v>
      </c>
      <c r="B44" s="20">
        <f>ROUND(B11*$D$3,2)</f>
        <v>0</v>
      </c>
      <c r="C44" s="20">
        <f aca="true" t="shared" si="18" ref="C44:I44">ROUND(C11*$D$3,2)</f>
        <v>0</v>
      </c>
      <c r="D44" s="20">
        <f t="shared" si="18"/>
        <v>0</v>
      </c>
      <c r="E44" s="20">
        <f t="shared" si="18"/>
        <v>0</v>
      </c>
      <c r="F44" s="20">
        <f t="shared" si="18"/>
        <v>0</v>
      </c>
      <c r="G44" s="20">
        <f t="shared" si="18"/>
        <v>0</v>
      </c>
      <c r="H44" s="20">
        <f t="shared" si="18"/>
        <v>0</v>
      </c>
      <c r="I44" s="20">
        <f t="shared" si="18"/>
        <v>0</v>
      </c>
      <c r="J44" s="57">
        <f>SUM(B44:I44)</f>
        <v>0</v>
      </c>
      <c r="L44" s="43"/>
    </row>
    <row r="45" spans="1:12" ht="15.75">
      <c r="A45" s="17" t="s">
        <v>45</v>
      </c>
      <c r="B45" s="32">
        <f aca="true" t="shared" si="19" ref="B45:J45">SUM(B46:B50)</f>
        <v>-13522.13</v>
      </c>
      <c r="C45" s="32">
        <f t="shared" si="19"/>
        <v>-17392.8</v>
      </c>
      <c r="D45" s="32">
        <f t="shared" si="19"/>
        <v>-11636.4</v>
      </c>
      <c r="E45" s="32">
        <f t="shared" si="19"/>
        <v>-24110.51</v>
      </c>
      <c r="F45" s="32">
        <f t="shared" si="19"/>
        <v>-5699.03</v>
      </c>
      <c r="G45" s="32">
        <f t="shared" si="19"/>
        <v>-35290.32</v>
      </c>
      <c r="H45" s="32">
        <f t="shared" si="19"/>
        <v>-21758.61</v>
      </c>
      <c r="I45" s="32">
        <f t="shared" si="19"/>
        <v>-7431</v>
      </c>
      <c r="J45" s="32">
        <f t="shared" si="19"/>
        <v>-136840.8</v>
      </c>
      <c r="L45" s="50"/>
    </row>
    <row r="46" spans="1:10" ht="15.75">
      <c r="A46" s="13" t="s">
        <v>62</v>
      </c>
      <c r="B46" s="27">
        <v>-13522.13</v>
      </c>
      <c r="C46" s="27">
        <v>-17392.8</v>
      </c>
      <c r="D46" s="27">
        <v>-11636.4</v>
      </c>
      <c r="E46" s="27">
        <v>-24110.51</v>
      </c>
      <c r="F46" s="27">
        <v>-5699.03</v>
      </c>
      <c r="G46" s="27">
        <v>-35290.32</v>
      </c>
      <c r="H46" s="27">
        <v>-21758.61</v>
      </c>
      <c r="I46" s="27">
        <v>-7431</v>
      </c>
      <c r="J46" s="27">
        <f t="shared" si="11"/>
        <v>-136840.8</v>
      </c>
    </row>
    <row r="47" spans="1:10" ht="15.75">
      <c r="A47" s="13" t="s">
        <v>63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f t="shared" si="11"/>
        <v>0</v>
      </c>
    </row>
    <row r="48" spans="1:10" ht="15.75">
      <c r="A48" s="13" t="s">
        <v>64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f t="shared" si="11"/>
        <v>0</v>
      </c>
    </row>
    <row r="49" spans="1:10" ht="15.75">
      <c r="A49" s="13" t="s">
        <v>65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1">
        <f t="shared" si="11"/>
        <v>0</v>
      </c>
    </row>
    <row r="50" spans="1:10" ht="15.75">
      <c r="A50" s="13" t="s">
        <v>66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1"/>
        <v>0</v>
      </c>
    </row>
    <row r="51" spans="1:10" ht="15.75">
      <c r="A51" s="17" t="s">
        <v>70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27">
        <f t="shared" si="11"/>
        <v>0</v>
      </c>
    </row>
    <row r="52" spans="1:10" ht="15.75">
      <c r="A52" s="38"/>
      <c r="B52" s="27"/>
      <c r="C52" s="27"/>
      <c r="D52" s="27"/>
      <c r="E52" s="27"/>
      <c r="F52" s="27"/>
      <c r="G52" s="27"/>
      <c r="H52" s="27"/>
      <c r="I52" s="27"/>
      <c r="J52" s="27"/>
    </row>
    <row r="53" spans="1:12" ht="15.75">
      <c r="A53" s="2" t="s">
        <v>46</v>
      </c>
      <c r="B53" s="35">
        <f aca="true" t="shared" si="20" ref="B53:I53">+B37+B41</f>
        <v>699231.89</v>
      </c>
      <c r="C53" s="35">
        <f t="shared" si="20"/>
        <v>514648.76999999996</v>
      </c>
      <c r="D53" s="35">
        <f t="shared" si="20"/>
        <v>794234.94</v>
      </c>
      <c r="E53" s="35">
        <f t="shared" si="20"/>
        <v>1027315.04</v>
      </c>
      <c r="F53" s="35">
        <f t="shared" si="20"/>
        <v>582472.1</v>
      </c>
      <c r="G53" s="35">
        <f t="shared" si="20"/>
        <v>1010259.78</v>
      </c>
      <c r="H53" s="35">
        <f t="shared" si="20"/>
        <v>571829.33</v>
      </c>
      <c r="I53" s="35">
        <f t="shared" si="20"/>
        <v>456836.48</v>
      </c>
      <c r="J53" s="35">
        <f>SUM(B53:I53)</f>
        <v>5656828.33</v>
      </c>
      <c r="L53" s="43"/>
    </row>
    <row r="54" spans="1:12" ht="15.75">
      <c r="A54" s="41"/>
      <c r="B54" s="39"/>
      <c r="C54" s="39"/>
      <c r="D54" s="39"/>
      <c r="E54" s="39"/>
      <c r="F54" s="39"/>
      <c r="G54" s="39"/>
      <c r="H54" s="39"/>
      <c r="I54" s="39"/>
      <c r="J54" s="39"/>
      <c r="L54" s="40"/>
    </row>
    <row r="55" spans="1:10" ht="14.25">
      <c r="A55" s="34"/>
      <c r="B55" s="36"/>
      <c r="C55" s="36"/>
      <c r="D55" s="36"/>
      <c r="E55" s="36"/>
      <c r="F55" s="36"/>
      <c r="G55" s="36"/>
      <c r="H55" s="36"/>
      <c r="I55" s="36"/>
      <c r="J55" s="37"/>
    </row>
    <row r="56" spans="1:12" ht="17.25" customHeight="1">
      <c r="A56" s="2" t="s">
        <v>47</v>
      </c>
      <c r="B56" s="44">
        <v>0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35">
        <f>SUM(J57:J71)</f>
        <v>5656828.319999999</v>
      </c>
      <c r="L56" s="43"/>
    </row>
    <row r="57" spans="1:10" ht="17.25" customHeight="1">
      <c r="A57" s="17" t="s">
        <v>48</v>
      </c>
      <c r="B57" s="45">
        <v>106873.08</v>
      </c>
      <c r="C57" s="45">
        <v>107577.88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35">
        <f>SUM(B57:I57)</f>
        <v>214450.96000000002</v>
      </c>
    </row>
    <row r="58" spans="1:10" ht="17.25" customHeight="1">
      <c r="A58" s="17" t="s">
        <v>54</v>
      </c>
      <c r="B58" s="45">
        <v>249603.29</v>
      </c>
      <c r="C58" s="45">
        <v>210640.51</v>
      </c>
      <c r="D58" s="44">
        <v>0</v>
      </c>
      <c r="E58" s="45">
        <v>61405.51</v>
      </c>
      <c r="F58" s="44">
        <v>0</v>
      </c>
      <c r="G58" s="44">
        <v>0</v>
      </c>
      <c r="H58" s="44">
        <v>0</v>
      </c>
      <c r="I58" s="44">
        <v>0</v>
      </c>
      <c r="J58" s="35">
        <f aca="true" t="shared" si="21" ref="J58:J70">SUM(B58:I58)</f>
        <v>521649.31000000006</v>
      </c>
    </row>
    <row r="59" spans="1:10" ht="17.25" customHeight="1">
      <c r="A59" s="17" t="s">
        <v>55</v>
      </c>
      <c r="B59" s="44">
        <v>0</v>
      </c>
      <c r="C59" s="44">
        <v>0</v>
      </c>
      <c r="D59" s="32">
        <v>44375.23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32">
        <f t="shared" si="21"/>
        <v>44375.23</v>
      </c>
    </row>
    <row r="60" spans="1:10" ht="17.25" customHeight="1">
      <c r="A60" s="17" t="s">
        <v>56</v>
      </c>
      <c r="B60" s="44">
        <v>0</v>
      </c>
      <c r="C60" s="44">
        <v>0</v>
      </c>
      <c r="D60" s="45">
        <v>109981.65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 t="shared" si="21"/>
        <v>109981.65</v>
      </c>
    </row>
    <row r="61" spans="1:10" ht="17.25" customHeight="1">
      <c r="A61" s="17" t="s">
        <v>57</v>
      </c>
      <c r="B61" s="44">
        <v>0</v>
      </c>
      <c r="C61" s="44">
        <v>0</v>
      </c>
      <c r="D61" s="45">
        <v>38676.4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2">
        <f t="shared" si="21"/>
        <v>38676.4</v>
      </c>
    </row>
    <row r="62" spans="1:10" ht="17.25" customHeight="1">
      <c r="A62" s="17" t="s">
        <v>58</v>
      </c>
      <c r="B62" s="44">
        <v>0</v>
      </c>
      <c r="C62" s="44">
        <v>0</v>
      </c>
      <c r="D62" s="45">
        <v>42802.76</v>
      </c>
      <c r="E62" s="44">
        <v>0</v>
      </c>
      <c r="F62" s="45">
        <v>71571.76</v>
      </c>
      <c r="G62" s="44">
        <v>0</v>
      </c>
      <c r="H62" s="44">
        <v>0</v>
      </c>
      <c r="I62" s="44">
        <v>0</v>
      </c>
      <c r="J62" s="35">
        <f t="shared" si="21"/>
        <v>114374.51999999999</v>
      </c>
    </row>
    <row r="63" spans="1:10" ht="17.25" customHeight="1">
      <c r="A63" s="17" t="s">
        <v>59</v>
      </c>
      <c r="B63" s="44">
        <v>0</v>
      </c>
      <c r="C63" s="44">
        <v>0</v>
      </c>
      <c r="D63" s="44">
        <v>0</v>
      </c>
      <c r="E63" s="45">
        <v>66041.76</v>
      </c>
      <c r="F63" s="44">
        <v>0</v>
      </c>
      <c r="G63" s="44">
        <v>0</v>
      </c>
      <c r="H63" s="44">
        <v>0</v>
      </c>
      <c r="I63" s="44">
        <v>0</v>
      </c>
      <c r="J63" s="35">
        <f t="shared" si="21"/>
        <v>66041.76</v>
      </c>
    </row>
    <row r="64" spans="1:10" ht="17.25" customHeight="1">
      <c r="A64" s="17" t="s">
        <v>60</v>
      </c>
      <c r="B64" s="44">
        <v>0</v>
      </c>
      <c r="C64" s="44">
        <v>0</v>
      </c>
      <c r="D64" s="44">
        <v>0</v>
      </c>
      <c r="E64" s="45">
        <v>72501.66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1"/>
        <v>72501.66</v>
      </c>
    </row>
    <row r="65" spans="1:10" ht="17.25" customHeight="1">
      <c r="A65" s="17" t="s">
        <v>61</v>
      </c>
      <c r="B65" s="44">
        <v>0</v>
      </c>
      <c r="C65" s="44">
        <v>0</v>
      </c>
      <c r="D65" s="44">
        <v>0</v>
      </c>
      <c r="E65" s="32">
        <v>11852.45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1"/>
        <v>11852.45</v>
      </c>
    </row>
    <row r="66" spans="1:10" ht="17.25" customHeight="1">
      <c r="A66" s="17" t="s">
        <v>49</v>
      </c>
      <c r="B66" s="44">
        <v>0</v>
      </c>
      <c r="C66" s="44">
        <v>0</v>
      </c>
      <c r="D66" s="44">
        <v>0</v>
      </c>
      <c r="E66" s="44">
        <v>0</v>
      </c>
      <c r="F66" s="45">
        <v>170758.1</v>
      </c>
      <c r="G66" s="44">
        <v>0</v>
      </c>
      <c r="H66" s="44">
        <v>0</v>
      </c>
      <c r="I66" s="44">
        <v>0</v>
      </c>
      <c r="J66" s="35">
        <f t="shared" si="21"/>
        <v>170758.1</v>
      </c>
    </row>
    <row r="67" spans="1:10" ht="17.25" customHeight="1">
      <c r="A67" s="17" t="s">
        <v>50</v>
      </c>
      <c r="B67" s="44">
        <v>0</v>
      </c>
      <c r="C67" s="44">
        <v>0</v>
      </c>
      <c r="D67" s="44">
        <v>0</v>
      </c>
      <c r="E67" s="44">
        <v>0</v>
      </c>
      <c r="F67" s="44">
        <v>0</v>
      </c>
      <c r="G67" s="32">
        <v>105736.26</v>
      </c>
      <c r="H67" s="45">
        <v>142878.03</v>
      </c>
      <c r="I67" s="44">
        <v>0</v>
      </c>
      <c r="J67" s="32">
        <f t="shared" si="21"/>
        <v>248614.28999999998</v>
      </c>
    </row>
    <row r="68" spans="1:10" ht="17.25" customHeight="1">
      <c r="A68" s="17" t="s">
        <v>51</v>
      </c>
      <c r="B68" s="44">
        <v>0</v>
      </c>
      <c r="C68" s="44">
        <v>0</v>
      </c>
      <c r="D68" s="44">
        <v>0</v>
      </c>
      <c r="E68" s="44">
        <v>0</v>
      </c>
      <c r="F68" s="44">
        <v>0</v>
      </c>
      <c r="G68" s="45">
        <v>209617.43</v>
      </c>
      <c r="H68" s="44">
        <v>0</v>
      </c>
      <c r="I68" s="44">
        <v>0</v>
      </c>
      <c r="J68" s="35">
        <f t="shared" si="21"/>
        <v>209617.43</v>
      </c>
    </row>
    <row r="69" spans="1:10" ht="17.25" customHeight="1">
      <c r="A69" s="17" t="s">
        <v>52</v>
      </c>
      <c r="B69" s="44">
        <v>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32">
        <v>21066.88</v>
      </c>
      <c r="J69" s="32">
        <f t="shared" si="21"/>
        <v>21066.88</v>
      </c>
    </row>
    <row r="70" spans="1:10" ht="17.25" customHeight="1">
      <c r="A70" s="17" t="s">
        <v>53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5">
        <v>97431.05</v>
      </c>
      <c r="J70" s="35">
        <f t="shared" si="21"/>
        <v>97431.05</v>
      </c>
    </row>
    <row r="71" spans="1:10" ht="17.25" customHeight="1">
      <c r="A71" s="41" t="s">
        <v>67</v>
      </c>
      <c r="B71" s="39">
        <v>342755.52</v>
      </c>
      <c r="C71" s="39">
        <v>196430.38</v>
      </c>
      <c r="D71" s="39">
        <v>558398.89</v>
      </c>
      <c r="E71" s="39">
        <v>815513.67</v>
      </c>
      <c r="F71" s="39">
        <v>340142.23</v>
      </c>
      <c r="G71" s="39">
        <v>694906.09</v>
      </c>
      <c r="H71" s="39">
        <v>428951.3</v>
      </c>
      <c r="I71" s="39">
        <v>338338.55</v>
      </c>
      <c r="J71" s="39">
        <f>SUM(B71:I71)</f>
        <v>3715436.6299999994</v>
      </c>
    </row>
    <row r="72" spans="1:10" ht="17.25" customHeight="1">
      <c r="A72" s="59"/>
      <c r="B72" s="60">
        <v>0</v>
      </c>
      <c r="C72" s="60">
        <v>0</v>
      </c>
      <c r="D72" s="60">
        <v>0</v>
      </c>
      <c r="E72" s="60">
        <v>0</v>
      </c>
      <c r="F72" s="60">
        <v>0</v>
      </c>
      <c r="G72" s="60">
        <v>0</v>
      </c>
      <c r="H72" s="60">
        <v>0</v>
      </c>
      <c r="I72" s="60">
        <v>0</v>
      </c>
      <c r="J72" s="60"/>
    </row>
    <row r="73" spans="1:10" ht="15.75">
      <c r="A73" s="46"/>
      <c r="B73" s="47"/>
      <c r="C73" s="47"/>
      <c r="D73" s="47"/>
      <c r="E73" s="47"/>
      <c r="F73" s="47"/>
      <c r="G73" s="47"/>
      <c r="H73" s="47"/>
      <c r="I73" s="47"/>
      <c r="J73" s="48"/>
    </row>
    <row r="74" spans="1:10" ht="18">
      <c r="A74" s="2" t="s">
        <v>93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35"/>
    </row>
    <row r="75" spans="1:10" ht="15.75">
      <c r="A75" s="17" t="s">
        <v>75</v>
      </c>
      <c r="B75" s="55">
        <v>1.5834689913021407</v>
      </c>
      <c r="C75" s="55">
        <v>1.5510615458015267</v>
      </c>
      <c r="D75" s="55">
        <v>0</v>
      </c>
      <c r="E75" s="55">
        <v>0</v>
      </c>
      <c r="F75" s="55">
        <v>0</v>
      </c>
      <c r="G75" s="55">
        <v>0</v>
      </c>
      <c r="H75" s="55">
        <v>0</v>
      </c>
      <c r="I75" s="55">
        <v>0</v>
      </c>
      <c r="J75" s="35"/>
    </row>
    <row r="76" spans="1:10" ht="15.75">
      <c r="A76" s="17" t="s">
        <v>76</v>
      </c>
      <c r="B76" s="55">
        <v>1.4737716501587201</v>
      </c>
      <c r="C76" s="55">
        <v>1.4428431436576303</v>
      </c>
      <c r="D76" s="55"/>
      <c r="E76" s="55">
        <v>1.5401502920267134</v>
      </c>
      <c r="F76" s="55">
        <v>0</v>
      </c>
      <c r="G76" s="55">
        <v>0</v>
      </c>
      <c r="H76" s="55">
        <v>0</v>
      </c>
      <c r="I76" s="55">
        <v>0</v>
      </c>
      <c r="J76" s="35"/>
    </row>
    <row r="77" spans="1:10" ht="15.75">
      <c r="A77" s="17" t="s">
        <v>77</v>
      </c>
      <c r="B77" s="55">
        <v>0</v>
      </c>
      <c r="C77" s="55">
        <v>0</v>
      </c>
      <c r="D77" s="24">
        <v>1.4140644901708168</v>
      </c>
      <c r="E77" s="55">
        <v>0</v>
      </c>
      <c r="F77" s="55">
        <v>0</v>
      </c>
      <c r="G77" s="55">
        <v>0</v>
      </c>
      <c r="H77" s="55">
        <v>0</v>
      </c>
      <c r="I77" s="55">
        <v>0</v>
      </c>
      <c r="J77" s="32"/>
    </row>
    <row r="78" spans="1:10" ht="15.75">
      <c r="A78" s="17" t="s">
        <v>78</v>
      </c>
      <c r="B78" s="55">
        <v>0</v>
      </c>
      <c r="C78" s="55">
        <v>0</v>
      </c>
      <c r="D78" s="55">
        <v>1.4890200108352611</v>
      </c>
      <c r="E78" s="55">
        <v>0</v>
      </c>
      <c r="F78" s="55">
        <v>0</v>
      </c>
      <c r="G78" s="55">
        <v>0</v>
      </c>
      <c r="H78" s="55">
        <v>0</v>
      </c>
      <c r="I78" s="55">
        <v>0</v>
      </c>
      <c r="J78" s="35"/>
    </row>
    <row r="79" spans="1:10" ht="15.75">
      <c r="A79" s="17" t="s">
        <v>79</v>
      </c>
      <c r="B79" s="55">
        <v>0</v>
      </c>
      <c r="C79" s="55">
        <v>0</v>
      </c>
      <c r="D79" s="55">
        <v>1.7745701496954305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2"/>
    </row>
    <row r="80" spans="1:10" ht="15.75">
      <c r="A80" s="17" t="s">
        <v>80</v>
      </c>
      <c r="B80" s="55">
        <v>0</v>
      </c>
      <c r="C80" s="55">
        <v>0</v>
      </c>
      <c r="D80" s="55">
        <v>1.707648510204629</v>
      </c>
      <c r="E80" s="55">
        <v>0</v>
      </c>
      <c r="F80" s="55">
        <v>1.5109061828232162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81</v>
      </c>
      <c r="B81" s="55">
        <v>0</v>
      </c>
      <c r="C81" s="55">
        <v>0</v>
      </c>
      <c r="D81" s="55">
        <v>0</v>
      </c>
      <c r="E81" s="55">
        <v>1.4862145516000498</v>
      </c>
      <c r="F81" s="55"/>
      <c r="G81" s="55">
        <v>0</v>
      </c>
      <c r="H81" s="55">
        <v>0</v>
      </c>
      <c r="I81" s="55">
        <v>0</v>
      </c>
      <c r="J81" s="35"/>
    </row>
    <row r="82" spans="1:10" ht="15.75">
      <c r="A82" s="17" t="s">
        <v>82</v>
      </c>
      <c r="B82" s="55">
        <v>0</v>
      </c>
      <c r="C82" s="55">
        <v>0</v>
      </c>
      <c r="D82" s="55">
        <v>0</v>
      </c>
      <c r="E82" s="55">
        <v>1.4845423615411446</v>
      </c>
      <c r="F82" s="55">
        <v>0</v>
      </c>
      <c r="G82" s="55">
        <v>0</v>
      </c>
      <c r="H82" s="55">
        <v>0</v>
      </c>
      <c r="I82" s="55">
        <v>0</v>
      </c>
      <c r="J82" s="35"/>
    </row>
    <row r="83" spans="1:10" ht="15.75">
      <c r="A83" s="17" t="s">
        <v>83</v>
      </c>
      <c r="B83" s="55">
        <v>0</v>
      </c>
      <c r="C83" s="55">
        <v>0</v>
      </c>
      <c r="D83" s="55">
        <v>0</v>
      </c>
      <c r="E83" s="24">
        <v>1.4707367200185573</v>
      </c>
      <c r="F83" s="55">
        <v>0</v>
      </c>
      <c r="G83" s="55">
        <v>0</v>
      </c>
      <c r="H83" s="55">
        <v>0</v>
      </c>
      <c r="I83" s="55">
        <v>0</v>
      </c>
      <c r="J83" s="32"/>
    </row>
    <row r="84" spans="1:10" ht="15.75">
      <c r="A84" s="17" t="s">
        <v>84</v>
      </c>
      <c r="B84" s="55">
        <v>0</v>
      </c>
      <c r="C84" s="55">
        <v>0</v>
      </c>
      <c r="D84" s="55">
        <v>0</v>
      </c>
      <c r="E84" s="55">
        <v>0</v>
      </c>
      <c r="F84" s="55">
        <v>1.452588233790468</v>
      </c>
      <c r="G84" s="55">
        <v>0</v>
      </c>
      <c r="H84" s="55">
        <v>0</v>
      </c>
      <c r="I84" s="55">
        <v>0</v>
      </c>
      <c r="J84" s="35"/>
    </row>
    <row r="85" spans="1:10" ht="15.75">
      <c r="A85" s="17" t="s">
        <v>85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24">
        <v>1.4777728969556543</v>
      </c>
      <c r="H85" s="55">
        <v>1.6551803252563315</v>
      </c>
      <c r="I85" s="55">
        <v>0</v>
      </c>
      <c r="J85" s="32"/>
    </row>
    <row r="86" spans="1:10" ht="15.75">
      <c r="A86" s="17" t="s">
        <v>86</v>
      </c>
      <c r="B86" s="55">
        <v>0</v>
      </c>
      <c r="C86" s="55">
        <v>0</v>
      </c>
      <c r="D86" s="55">
        <v>0</v>
      </c>
      <c r="E86" s="55">
        <v>0</v>
      </c>
      <c r="F86" s="55">
        <v>0</v>
      </c>
      <c r="G86" s="55">
        <v>1.6182089040880603</v>
      </c>
      <c r="H86" s="55">
        <v>0</v>
      </c>
      <c r="I86" s="55">
        <v>0</v>
      </c>
      <c r="J86" s="35"/>
    </row>
    <row r="87" spans="1:10" ht="15.75">
      <c r="A87" s="17" t="s">
        <v>87</v>
      </c>
      <c r="B87" s="55">
        <v>0</v>
      </c>
      <c r="C87" s="55">
        <v>0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24">
        <v>1.826599651964263</v>
      </c>
      <c r="J87" s="32"/>
    </row>
    <row r="88" spans="1:10" ht="15.75">
      <c r="A88" s="41" t="s">
        <v>88</v>
      </c>
      <c r="B88" s="56">
        <v>0</v>
      </c>
      <c r="C88" s="56">
        <v>0</v>
      </c>
      <c r="D88" s="56">
        <v>0</v>
      </c>
      <c r="E88" s="56">
        <v>0</v>
      </c>
      <c r="F88" s="56">
        <v>0</v>
      </c>
      <c r="G88" s="56">
        <v>0</v>
      </c>
      <c r="H88" s="56">
        <v>0</v>
      </c>
      <c r="I88" s="56">
        <v>1.891250343621829</v>
      </c>
      <c r="J88" s="39"/>
    </row>
    <row r="89" ht="15.75">
      <c r="A89" s="49" t="s">
        <v>89</v>
      </c>
    </row>
    <row r="92" ht="14.25">
      <c r="B92" s="51"/>
    </row>
    <row r="93" ht="14.25">
      <c r="F93" s="52"/>
    </row>
    <row r="94" ht="14.25"/>
    <row r="95" spans="6:7" ht="14.25">
      <c r="F95" s="53"/>
      <c r="G95" s="54"/>
    </row>
  </sheetData>
  <sheetProtection/>
  <mergeCells count="6">
    <mergeCell ref="A72:J72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2013-09-11T18:08:36Z</cp:lastPrinted>
  <dcterms:created xsi:type="dcterms:W3CDTF">2012-11-28T17:54:39Z</dcterms:created>
  <dcterms:modified xsi:type="dcterms:W3CDTF">2013-09-11T18:17:32Z</dcterms:modified>
  <cp:category/>
  <cp:version/>
  <cp:contentType/>
  <cp:contentStatus/>
</cp:coreProperties>
</file>