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30913" sheetId="1" r:id="rId1"/>
  </sheets>
  <definedNames>
    <definedName name="_xlnm.Print_Titles" localSheetId="0">'DETALHAMENTO PERMISSÃO 030913'!$1:$6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<sst xmlns="http://schemas.openxmlformats.org/spreadsheetml/2006/main" count="94" uniqueCount="94">
  <si>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</si>
  <si>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</si>
  <si>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</si>
  <si>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</si>
  <si>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</si>
  <si>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</si>
  <si>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</si>
  <si>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</si>
  <si>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</si>
  <si>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</si>
  <si>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</si>
  <si>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</si>
  <si>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</si>
  <si>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</si>
  <si>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</si>
  <si>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</si>
  <si>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</si>
  <si>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</si>
  <si>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</si>
  <si>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</si>
  <si>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</si>
  <si>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</si>
  <si>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</si>
  <si>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</si>
  <si>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</si>
  <si>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</si>
  <si>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</si>
  <si>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</si>
  <si>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</si>
  <si>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</si>
  <si>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</si>
  <si>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</si>
  <si>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</si>
  <si>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</si>
  <si>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</si>
  <si>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</si>
  <si>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</si>
  <si>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</si>
  <si>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</si>
  <si>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</si>
  <si>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</si>
  <si>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</si>
  <si>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</si>
  <si>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</si>
  <si>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</si>
  <si>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</si>
  <si>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</si>
  <si>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</si>
  <si>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</si>
  <si>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</si>
  <si>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</si>
  <si>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</si>
  <si>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</si>
  <si>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</si>
  <si>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</si>
  <si>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</si>
  <si>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</si>
  <si>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</si>
  <si>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</si>
  <si>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</si>
  <si>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</si>
  <si>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</si>
  <si>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</si>
  <si>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</si>
  <si>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</si>
  <si>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</si>
  <si>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</si>
  <si>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</si>
  <si>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</si>
  <si>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</si>
  <si>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</si>
  <si>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</si>
  <si>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</si>
  <si>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</si>
  <si>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</si>
  <si>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</si>
  <si>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</si>
  <si>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</si>
  <si>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</si>
  <si>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</si>
  <si>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</si>
  <si>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</si>
  <si>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</si>
  <si>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</si>
  <si>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</si>
  <si>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</si>
  <si>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</si>
  <si>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</si>
  <si>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</si>
  <si>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</si>
  <si>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</si>
  <si>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</si>
  <si>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</si>
  <si>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03/09/13 - VENCIMENTO 10/09/13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</si>
</sst>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523613</v>
      </c>
      <c r="C7" s="10">
        <f aca="true" t="shared" si="0" ref="C7:I7">C8+C16+C20</f>
        <v>415097</v>
      </c>
      <c r="D7" s="10">
        <f t="shared" si="0"/>
        <v>585963</v>
      </c>
      <c r="E7" s="10">
        <f t="shared" si="0"/>
        <v>761223</v>
      </c>
      <c r="F7" s="10">
        <f t="shared" si="0"/>
        <v>457980</v>
      </c>
      <c r="G7" s="10">
        <f t="shared" si="0"/>
        <v>754049</v>
      </c>
      <c r="H7" s="10">
        <f t="shared" si="0"/>
        <v>379463</v>
      </c>
      <c r="I7" s="10">
        <f t="shared" si="0"/>
        <v>275253</v>
      </c>
      <c r="J7" s="10">
        <f>+J8+J16+J20</f>
        <v>4152641</v>
      </c>
      <c r="L7" s="42"/>
    </row>
    <row r="8" spans="1:10" ht="15.75">
      <c r="A8" s="11" t="s">
        <v>22</v>
      </c>
      <c r="B8" s="12">
        <f>+B9+B12</f>
        <v>293638</v>
      </c>
      <c r="C8" s="12">
        <f>+C9+C12</f>
        <v>248584</v>
      </c>
      <c r="D8" s="12">
        <f aca="true" t="shared" si="1" ref="D8:I8">+D9+D12</f>
        <v>373102</v>
      </c>
      <c r="E8" s="12">
        <f t="shared" si="1"/>
        <v>450247</v>
      </c>
      <c r="F8" s="12">
        <f t="shared" si="1"/>
        <v>262672</v>
      </c>
      <c r="G8" s="12">
        <f t="shared" si="1"/>
        <v>437550</v>
      </c>
      <c r="H8" s="12">
        <f t="shared" si="1"/>
        <v>204170</v>
      </c>
      <c r="I8" s="12">
        <f t="shared" si="1"/>
        <v>166182</v>
      </c>
      <c r="J8" s="12">
        <f>SUM(B8:I8)</f>
        <v>2436145</v>
      </c>
    </row>
    <row r="9" spans="1:10" ht="15.75">
      <c r="A9" s="13" t="s">
        <v>23</v>
      </c>
      <c r="B9" s="14">
        <v>31873</v>
      </c>
      <c r="C9" s="14">
        <v>32257</v>
      </c>
      <c r="D9" s="14">
        <v>33878</v>
      </c>
      <c r="E9" s="14">
        <v>40003</v>
      </c>
      <c r="F9" s="14">
        <v>33385</v>
      </c>
      <c r="G9" s="14">
        <v>40934</v>
      </c>
      <c r="H9" s="14">
        <v>17346</v>
      </c>
      <c r="I9" s="14">
        <v>22564</v>
      </c>
      <c r="J9" s="12">
        <f aca="true" t="shared" si="2" ref="J9:J15">SUM(B9:I9)</f>
        <v>252240</v>
      </c>
    </row>
    <row r="10" spans="1:10" ht="15.75">
      <c r="A10" s="15" t="s">
        <v>24</v>
      </c>
      <c r="B10" s="14">
        <f>+B9-B11</f>
        <v>31873</v>
      </c>
      <c r="C10" s="14">
        <f aca="true" t="shared" si="3" ref="C10:I10">+C9-C11</f>
        <v>32257</v>
      </c>
      <c r="D10" s="14">
        <f t="shared" si="3"/>
        <v>33878</v>
      </c>
      <c r="E10" s="14">
        <f t="shared" si="3"/>
        <v>40003</v>
      </c>
      <c r="F10" s="14">
        <f t="shared" si="3"/>
        <v>33385</v>
      </c>
      <c r="G10" s="14">
        <f t="shared" si="3"/>
        <v>40934</v>
      </c>
      <c r="H10" s="14">
        <f t="shared" si="3"/>
        <v>17346</v>
      </c>
      <c r="I10" s="14">
        <f t="shared" si="3"/>
        <v>22564</v>
      </c>
      <c r="J10" s="12">
        <f t="shared" si="2"/>
        <v>252240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261765</v>
      </c>
      <c r="C12" s="14">
        <f aca="true" t="shared" si="4" ref="C12:I12">C13+C14+C15</f>
        <v>216327</v>
      </c>
      <c r="D12" s="14">
        <f t="shared" si="4"/>
        <v>339224</v>
      </c>
      <c r="E12" s="14">
        <f t="shared" si="4"/>
        <v>410244</v>
      </c>
      <c r="F12" s="14">
        <f t="shared" si="4"/>
        <v>229287</v>
      </c>
      <c r="G12" s="14">
        <f t="shared" si="4"/>
        <v>396616</v>
      </c>
      <c r="H12" s="14">
        <f t="shared" si="4"/>
        <v>186824</v>
      </c>
      <c r="I12" s="14">
        <f t="shared" si="4"/>
        <v>143618</v>
      </c>
      <c r="J12" s="12">
        <f t="shared" si="2"/>
        <v>2183905</v>
      </c>
    </row>
    <row r="13" spans="1:10" ht="15.75">
      <c r="A13" s="15" t="s">
        <v>27</v>
      </c>
      <c r="B13" s="14">
        <v>105241</v>
      </c>
      <c r="C13" s="14">
        <v>88738</v>
      </c>
      <c r="D13" s="14">
        <v>139769</v>
      </c>
      <c r="E13" s="14">
        <v>169482</v>
      </c>
      <c r="F13" s="14">
        <v>99131</v>
      </c>
      <c r="G13" s="14">
        <v>171232</v>
      </c>
      <c r="H13" s="14">
        <v>79298</v>
      </c>
      <c r="I13" s="14">
        <v>60471</v>
      </c>
      <c r="J13" s="12">
        <f t="shared" si="2"/>
        <v>913362</v>
      </c>
    </row>
    <row r="14" spans="1:10" ht="15.75">
      <c r="A14" s="15" t="s">
        <v>28</v>
      </c>
      <c r="B14" s="14">
        <v>114233</v>
      </c>
      <c r="C14" s="14">
        <v>89705</v>
      </c>
      <c r="D14" s="14">
        <v>149236</v>
      </c>
      <c r="E14" s="14">
        <v>174427</v>
      </c>
      <c r="F14" s="14">
        <v>94773</v>
      </c>
      <c r="G14" s="14">
        <v>167370</v>
      </c>
      <c r="H14" s="14">
        <v>79036</v>
      </c>
      <c r="I14" s="14">
        <v>64409</v>
      </c>
      <c r="J14" s="12">
        <f t="shared" si="2"/>
        <v>933189</v>
      </c>
    </row>
    <row r="15" spans="1:10" ht="15.75">
      <c r="A15" s="15" t="s">
        <v>29</v>
      </c>
      <c r="B15" s="14">
        <v>42291</v>
      </c>
      <c r="C15" s="14">
        <v>37884</v>
      </c>
      <c r="D15" s="14">
        <v>50219</v>
      </c>
      <c r="E15" s="14">
        <v>66335</v>
      </c>
      <c r="F15" s="14">
        <v>35383</v>
      </c>
      <c r="G15" s="14">
        <v>58014</v>
      </c>
      <c r="H15" s="14">
        <v>28490</v>
      </c>
      <c r="I15" s="14">
        <v>18738</v>
      </c>
      <c r="J15" s="12">
        <f t="shared" si="2"/>
        <v>337354</v>
      </c>
    </row>
    <row r="16" spans="1:10" ht="15.75">
      <c r="A16" s="17" t="s">
        <v>30</v>
      </c>
      <c r="B16" s="18">
        <f>B17+B18+B19</f>
        <v>175590</v>
      </c>
      <c r="C16" s="18">
        <f aca="true" t="shared" si="5" ref="C16:I16">C17+C18+C19</f>
        <v>120347</v>
      </c>
      <c r="D16" s="18">
        <f t="shared" si="5"/>
        <v>142091</v>
      </c>
      <c r="E16" s="18">
        <f t="shared" si="5"/>
        <v>213682</v>
      </c>
      <c r="F16" s="18">
        <f t="shared" si="5"/>
        <v>142171</v>
      </c>
      <c r="G16" s="18">
        <f t="shared" si="5"/>
        <v>241841</v>
      </c>
      <c r="H16" s="18">
        <f t="shared" si="5"/>
        <v>143704</v>
      </c>
      <c r="I16" s="18">
        <f t="shared" si="5"/>
        <v>90948</v>
      </c>
      <c r="J16" s="12">
        <f aca="true" t="shared" si="6" ref="J16:J22">SUM(B16:I16)</f>
        <v>1270374</v>
      </c>
    </row>
    <row r="17" spans="1:10" ht="18.75" customHeight="1">
      <c r="A17" s="13" t="s">
        <v>31</v>
      </c>
      <c r="B17" s="14">
        <v>79882</v>
      </c>
      <c r="C17" s="14">
        <v>58696</v>
      </c>
      <c r="D17" s="14">
        <v>68473</v>
      </c>
      <c r="E17" s="14">
        <v>101872</v>
      </c>
      <c r="F17" s="14">
        <v>71663</v>
      </c>
      <c r="G17" s="14">
        <v>120059</v>
      </c>
      <c r="H17" s="14">
        <v>69793</v>
      </c>
      <c r="I17" s="14">
        <v>44505</v>
      </c>
      <c r="J17" s="12">
        <f t="shared" si="6"/>
        <v>614943</v>
      </c>
    </row>
    <row r="18" spans="1:10" ht="18.75" customHeight="1">
      <c r="A18" s="13" t="s">
        <v>32</v>
      </c>
      <c r="B18" s="14">
        <v>71805</v>
      </c>
      <c r="C18" s="14">
        <v>44323</v>
      </c>
      <c r="D18" s="14">
        <v>54535</v>
      </c>
      <c r="E18" s="14">
        <v>80399</v>
      </c>
      <c r="F18" s="14">
        <v>53081</v>
      </c>
      <c r="G18" s="14">
        <v>91646</v>
      </c>
      <c r="H18" s="14">
        <v>56608</v>
      </c>
      <c r="I18" s="14">
        <v>37003</v>
      </c>
      <c r="J18" s="12">
        <f t="shared" si="6"/>
        <v>489400</v>
      </c>
    </row>
    <row r="19" spans="1:10" ht="18.75" customHeight="1">
      <c r="A19" s="13" t="s">
        <v>33</v>
      </c>
      <c r="B19" s="14">
        <v>23903</v>
      </c>
      <c r="C19" s="14">
        <v>17328</v>
      </c>
      <c r="D19" s="14">
        <v>19083</v>
      </c>
      <c r="E19" s="14">
        <v>31411</v>
      </c>
      <c r="F19" s="14">
        <v>17427</v>
      </c>
      <c r="G19" s="14">
        <v>30136</v>
      </c>
      <c r="H19" s="14">
        <v>17303</v>
      </c>
      <c r="I19" s="14">
        <v>9440</v>
      </c>
      <c r="J19" s="12">
        <f t="shared" si="6"/>
        <v>166031</v>
      </c>
    </row>
    <row r="20" spans="1:10" ht="18.75" customHeight="1">
      <c r="A20" s="17" t="s">
        <v>34</v>
      </c>
      <c r="B20" s="14">
        <f>B21+B22</f>
        <v>54385</v>
      </c>
      <c r="C20" s="14">
        <f aca="true" t="shared" si="7" ref="C20:I20">C21+C22</f>
        <v>46166</v>
      </c>
      <c r="D20" s="14">
        <f t="shared" si="7"/>
        <v>70770</v>
      </c>
      <c r="E20" s="14">
        <f t="shared" si="7"/>
        <v>97294</v>
      </c>
      <c r="F20" s="14">
        <f t="shared" si="7"/>
        <v>53137</v>
      </c>
      <c r="G20" s="14">
        <f t="shared" si="7"/>
        <v>74658</v>
      </c>
      <c r="H20" s="14">
        <f t="shared" si="7"/>
        <v>31589</v>
      </c>
      <c r="I20" s="14">
        <f t="shared" si="7"/>
        <v>18123</v>
      </c>
      <c r="J20" s="12">
        <f t="shared" si="6"/>
        <v>446122</v>
      </c>
    </row>
    <row r="21" spans="1:10" ht="18.75" customHeight="1">
      <c r="A21" s="13" t="s">
        <v>35</v>
      </c>
      <c r="B21" s="14">
        <v>30999</v>
      </c>
      <c r="C21" s="14">
        <v>26315</v>
      </c>
      <c r="D21" s="14">
        <v>40339</v>
      </c>
      <c r="E21" s="14">
        <v>55458</v>
      </c>
      <c r="F21" s="14">
        <v>30288</v>
      </c>
      <c r="G21" s="14">
        <v>42555</v>
      </c>
      <c r="H21" s="14">
        <v>18006</v>
      </c>
      <c r="I21" s="14">
        <v>10330</v>
      </c>
      <c r="J21" s="12">
        <f t="shared" si="6"/>
        <v>254290</v>
      </c>
    </row>
    <row r="22" spans="1:10" ht="18.75" customHeight="1">
      <c r="A22" s="13" t="s">
        <v>36</v>
      </c>
      <c r="B22" s="14">
        <v>23386</v>
      </c>
      <c r="C22" s="14">
        <v>19851</v>
      </c>
      <c r="D22" s="14">
        <v>30431</v>
      </c>
      <c r="E22" s="14">
        <v>41836</v>
      </c>
      <c r="F22" s="14">
        <v>22849</v>
      </c>
      <c r="G22" s="14">
        <v>32103</v>
      </c>
      <c r="H22" s="14">
        <v>13583</v>
      </c>
      <c r="I22" s="14">
        <v>7793</v>
      </c>
      <c r="J22" s="12">
        <f t="shared" si="6"/>
        <v>191832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0.9594934606283649</v>
      </c>
      <c r="C28" s="23">
        <f aca="true" t="shared" si="8" ref="C28:I28">(((+C$8+C$16)*C$25)+(C$20*C$26))/C$7</f>
        <v>0.9617233504457995</v>
      </c>
      <c r="D28" s="23">
        <f t="shared" si="8"/>
        <v>0.9763038382969573</v>
      </c>
      <c r="E28" s="23">
        <f t="shared" si="8"/>
        <v>0.9755622034541783</v>
      </c>
      <c r="F28" s="23">
        <f t="shared" si="8"/>
        <v>0.971898813485305</v>
      </c>
      <c r="G28" s="23">
        <f t="shared" si="8"/>
        <v>0.9737624875836981</v>
      </c>
      <c r="H28" s="23">
        <f t="shared" si="8"/>
        <v>0.915716241636207</v>
      </c>
      <c r="I28" s="23">
        <f t="shared" si="8"/>
        <v>0.9763253871892406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1.4953705583893067</v>
      </c>
      <c r="C31" s="26">
        <f aca="true" t="shared" si="9" ref="C31:I31">C28*C30</f>
        <v>1.4738410345581876</v>
      </c>
      <c r="D31" s="26">
        <f t="shared" si="9"/>
        <v>1.5115136024513494</v>
      </c>
      <c r="E31" s="26">
        <f t="shared" si="9"/>
        <v>1.5095849536249957</v>
      </c>
      <c r="F31" s="26">
        <f t="shared" si="9"/>
        <v>1.463582423227521</v>
      </c>
      <c r="G31" s="26">
        <f t="shared" si="9"/>
        <v>1.536986710402109</v>
      </c>
      <c r="H31" s="26">
        <f t="shared" si="9"/>
        <v>1.6563475378715713</v>
      </c>
      <c r="I31" s="26">
        <f t="shared" si="9"/>
        <v>1.868003363309174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782995.46</v>
      </c>
      <c r="C37" s="29">
        <f aca="true" t="shared" si="11" ref="C37:I37">+C38+C39</f>
        <v>611786.99</v>
      </c>
      <c r="D37" s="29">
        <f t="shared" si="11"/>
        <v>885691.05</v>
      </c>
      <c r="E37" s="29">
        <f t="shared" si="11"/>
        <v>1149130.79</v>
      </c>
      <c r="F37" s="29">
        <f t="shared" si="11"/>
        <v>670291.48</v>
      </c>
      <c r="G37" s="29">
        <f t="shared" si="11"/>
        <v>1158963.29</v>
      </c>
      <c r="H37" s="29">
        <f t="shared" si="11"/>
        <v>628522.61</v>
      </c>
      <c r="I37" s="29">
        <f t="shared" si="11"/>
        <v>514173.53</v>
      </c>
      <c r="J37" s="29">
        <f t="shared" si="10"/>
        <v>6401555.200000001</v>
      </c>
      <c r="L37" s="43"/>
      <c r="M37" s="43"/>
    </row>
    <row r="38" spans="1:10" ht="15.75">
      <c r="A38" s="17" t="s">
        <v>76</v>
      </c>
      <c r="B38" s="30">
        <f>ROUND(+B7*B31,2)</f>
        <v>782995.46</v>
      </c>
      <c r="C38" s="30">
        <f aca="true" t="shared" si="12" ref="C38:I38">ROUND(+C7*C31,2)</f>
        <v>611786.99</v>
      </c>
      <c r="D38" s="30">
        <f t="shared" si="12"/>
        <v>885691.05</v>
      </c>
      <c r="E38" s="30">
        <f t="shared" si="12"/>
        <v>1149130.79</v>
      </c>
      <c r="F38" s="30">
        <f t="shared" si="12"/>
        <v>670291.48</v>
      </c>
      <c r="G38" s="30">
        <f t="shared" si="12"/>
        <v>1158963.29</v>
      </c>
      <c r="H38" s="30">
        <f t="shared" si="12"/>
        <v>628522.61</v>
      </c>
      <c r="I38" s="30">
        <f t="shared" si="12"/>
        <v>514173.53</v>
      </c>
      <c r="J38" s="30">
        <f>SUM(B38:I38)</f>
        <v>6401555.200000001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-109141.13</v>
      </c>
      <c r="C41" s="31">
        <f t="shared" si="13"/>
        <v>-114163.8</v>
      </c>
      <c r="D41" s="31">
        <f t="shared" si="13"/>
        <v>-113270.4</v>
      </c>
      <c r="E41" s="31">
        <f t="shared" si="13"/>
        <v>-144119.51</v>
      </c>
      <c r="F41" s="31">
        <f t="shared" si="13"/>
        <v>-105854.03</v>
      </c>
      <c r="G41" s="31">
        <f t="shared" si="13"/>
        <v>-158092.32</v>
      </c>
      <c r="H41" s="31">
        <f t="shared" si="13"/>
        <v>-73796.61</v>
      </c>
      <c r="I41" s="31">
        <f t="shared" si="13"/>
        <v>-75123</v>
      </c>
      <c r="J41" s="31">
        <f t="shared" si="13"/>
        <v>-893560.8</v>
      </c>
      <c r="L41" s="43"/>
    </row>
    <row r="42" spans="1:12" ht="15.75">
      <c r="A42" s="17" t="s">
        <v>45</v>
      </c>
      <c r="B42" s="32">
        <f>B43+B44</f>
        <v>-95619</v>
      </c>
      <c r="C42" s="32">
        <f aca="true" t="shared" si="14" ref="C42:I42">C43+C44</f>
        <v>-96771</v>
      </c>
      <c r="D42" s="32">
        <f t="shared" si="14"/>
        <v>-101634</v>
      </c>
      <c r="E42" s="32">
        <f t="shared" si="14"/>
        <v>-120009</v>
      </c>
      <c r="F42" s="32">
        <f t="shared" si="14"/>
        <v>-100155</v>
      </c>
      <c r="G42" s="32">
        <f t="shared" si="14"/>
        <v>-122802</v>
      </c>
      <c r="H42" s="32">
        <f t="shared" si="14"/>
        <v>-52038</v>
      </c>
      <c r="I42" s="32">
        <f t="shared" si="14"/>
        <v>-67692</v>
      </c>
      <c r="J42" s="31">
        <f t="shared" si="10"/>
        <v>-756720</v>
      </c>
      <c r="L42" s="43"/>
    </row>
    <row r="43" spans="1:12" ht="15.75">
      <c r="A43" s="13" t="s">
        <v>70</v>
      </c>
      <c r="B43" s="32">
        <f aca="true" t="shared" si="15" ref="B43:I43">ROUND(-B9*$D$3,2)</f>
        <v>-95619</v>
      </c>
      <c r="C43" s="32">
        <f t="shared" si="15"/>
        <v>-96771</v>
      </c>
      <c r="D43" s="32">
        <f t="shared" si="15"/>
        <v>-101634</v>
      </c>
      <c r="E43" s="32">
        <f t="shared" si="15"/>
        <v>-120009</v>
      </c>
      <c r="F43" s="32">
        <f t="shared" si="15"/>
        <v>-100155</v>
      </c>
      <c r="G43" s="32">
        <f t="shared" si="15"/>
        <v>-122802</v>
      </c>
      <c r="H43" s="32">
        <f t="shared" si="15"/>
        <v>-52038</v>
      </c>
      <c r="I43" s="32">
        <f t="shared" si="15"/>
        <v>-67692</v>
      </c>
      <c r="J43" s="31">
        <f t="shared" si="10"/>
        <v>-756720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57"/>
    </row>
    <row r="45" spans="1:12" ht="15.75">
      <c r="A45" s="17" t="s">
        <v>46</v>
      </c>
      <c r="B45" s="32">
        <f aca="true" t="shared" si="17" ref="B45:J45">SUM(B46:B50)</f>
        <v>-13522.13</v>
      </c>
      <c r="C45" s="32">
        <f t="shared" si="17"/>
        <v>-17392.8</v>
      </c>
      <c r="D45" s="32">
        <f t="shared" si="17"/>
        <v>-11636.4</v>
      </c>
      <c r="E45" s="32">
        <f t="shared" si="17"/>
        <v>-24110.51</v>
      </c>
      <c r="F45" s="32">
        <f t="shared" si="17"/>
        <v>-5699.03</v>
      </c>
      <c r="G45" s="32">
        <f t="shared" si="17"/>
        <v>-35290.32</v>
      </c>
      <c r="H45" s="32">
        <f t="shared" si="17"/>
        <v>-21758.61</v>
      </c>
      <c r="I45" s="32">
        <f t="shared" si="17"/>
        <v>-7431</v>
      </c>
      <c r="J45" s="32">
        <f t="shared" si="17"/>
        <v>-136840.8</v>
      </c>
      <c r="L45" s="57"/>
    </row>
    <row r="46" spans="1:12" ht="15.75">
      <c r="A46" s="13" t="s">
        <v>63</v>
      </c>
      <c r="B46" s="27">
        <v>-13522.13</v>
      </c>
      <c r="C46" s="27">
        <v>-17392.8</v>
      </c>
      <c r="D46" s="27">
        <v>-11636.4</v>
      </c>
      <c r="E46" s="27">
        <v>-24110.51</v>
      </c>
      <c r="F46" s="27">
        <v>-5699.03</v>
      </c>
      <c r="G46" s="27">
        <v>-35290.32</v>
      </c>
      <c r="H46" s="27">
        <v>-21758.61</v>
      </c>
      <c r="I46" s="27">
        <v>-7431</v>
      </c>
      <c r="J46" s="27">
        <f t="shared" si="10"/>
        <v>-136840.8</v>
      </c>
      <c r="L46" s="68"/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673854.33</v>
      </c>
      <c r="C53" s="35">
        <f t="shared" si="18"/>
        <v>497623.19</v>
      </c>
      <c r="D53" s="35">
        <f t="shared" si="18"/>
        <v>772420.65</v>
      </c>
      <c r="E53" s="35">
        <f t="shared" si="18"/>
        <v>1005011.28</v>
      </c>
      <c r="F53" s="35">
        <f t="shared" si="18"/>
        <v>564437.45</v>
      </c>
      <c r="G53" s="35">
        <f t="shared" si="18"/>
        <v>1000870.97</v>
      </c>
      <c r="H53" s="35">
        <f t="shared" si="18"/>
        <v>554726</v>
      </c>
      <c r="I53" s="35">
        <f t="shared" si="18"/>
        <v>439050.53</v>
      </c>
      <c r="J53" s="35">
        <f>SUM(B53:I53)</f>
        <v>5507994.4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5507994.379999999</v>
      </c>
      <c r="L56" s="43"/>
    </row>
    <row r="57" spans="1:10" ht="17.25" customHeight="1">
      <c r="A57" s="17" t="s">
        <v>49</v>
      </c>
      <c r="B57" s="45">
        <v>104898.14</v>
      </c>
      <c r="C57" s="45">
        <v>102644.44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207542.58000000002</v>
      </c>
    </row>
    <row r="58" spans="1:10" ht="17.25" customHeight="1">
      <c r="A58" s="17" t="s">
        <v>55</v>
      </c>
      <c r="B58" s="45">
        <v>226200.67</v>
      </c>
      <c r="C58" s="45">
        <v>198548.37</v>
      </c>
      <c r="D58" s="44">
        <v>0</v>
      </c>
      <c r="E58" s="45">
        <v>55784.94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480533.98000000004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34678.46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34678.46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102548.46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102548.46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36073.69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36073.69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40721.15</v>
      </c>
      <c r="E62" s="44">
        <v>0</v>
      </c>
      <c r="F62" s="45">
        <v>68291.94</v>
      </c>
      <c r="G62" s="44">
        <v>0</v>
      </c>
      <c r="H62" s="44">
        <v>0</v>
      </c>
      <c r="I62" s="44">
        <v>0</v>
      </c>
      <c r="J62" s="35">
        <f t="shared" si="19"/>
        <v>109013.09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56081.74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56081.74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66577.69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66577.69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11053.23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11053.23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156003.28</v>
      </c>
      <c r="G66" s="44">
        <v>0</v>
      </c>
      <c r="H66" s="44">
        <v>0</v>
      </c>
      <c r="I66" s="44">
        <v>0</v>
      </c>
      <c r="J66" s="35">
        <f t="shared" si="19"/>
        <v>156003.28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102239.96</v>
      </c>
      <c r="H67" s="45">
        <v>125774.69</v>
      </c>
      <c r="I67" s="44">
        <v>0</v>
      </c>
      <c r="J67" s="32">
        <f t="shared" si="19"/>
        <v>228014.65000000002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203724.92</v>
      </c>
      <c r="H68" s="44">
        <v>0</v>
      </c>
      <c r="I68" s="44">
        <v>0</v>
      </c>
      <c r="J68" s="35">
        <f t="shared" si="19"/>
        <v>203724.92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15918.18</v>
      </c>
      <c r="J69" s="32">
        <f t="shared" si="19"/>
        <v>15918.18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84793.8</v>
      </c>
      <c r="J70" s="35">
        <f t="shared" si="19"/>
        <v>84793.8</v>
      </c>
    </row>
    <row r="71" spans="1:10" ht="17.25" customHeight="1">
      <c r="A71" s="41" t="s">
        <v>68</v>
      </c>
      <c r="B71" s="39">
        <v>342755.52</v>
      </c>
      <c r="C71" s="39">
        <v>196430.38</v>
      </c>
      <c r="D71" s="39">
        <v>558398.89</v>
      </c>
      <c r="E71" s="39">
        <v>815513.67</v>
      </c>
      <c r="F71" s="39">
        <v>340142.23</v>
      </c>
      <c r="G71" s="39">
        <v>694906.09</v>
      </c>
      <c r="H71" s="39">
        <v>428951.3</v>
      </c>
      <c r="I71" s="39">
        <v>338338.55</v>
      </c>
      <c r="J71" s="39">
        <f>SUM(B71:I71)</f>
        <v>3715436.6299999994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1.581598904324007</v>
      </c>
      <c r="C75" s="49">
        <v>1.5522194956403697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1.4744535860823509</v>
      </c>
      <c r="C76" s="49">
        <v>1.4438352782839574</v>
      </c>
      <c r="D76" s="44"/>
      <c r="E76" s="49">
        <v>1.540242654187766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1.4150192557756942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1.4894316116971908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1.7751299067882729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1.71347090475398</v>
      </c>
      <c r="E80" s="44">
        <v>0</v>
      </c>
      <c r="F80" s="49">
        <v>1.5122025767723501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1.4870224823347784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1.485411308430292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1.4714403618390377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1.453863441651842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1.4776300625673922</v>
      </c>
      <c r="H85" s="49">
        <v>1.656347522683371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1.6187151052830664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1.826704847576212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1.8915869591274124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2013-09-09T19:26:48Z</dcterms:modified>
  <cp:category/>
  <cp:version/>
  <cp:contentType/>
  <cp:contentStatus/>
</cp:coreProperties>
</file>