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CONCESSÃO'!$A$1:$J$117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J77" i="8"/>
  <c r="B9"/>
  <c r="C9"/>
  <c r="D9"/>
  <c r="E9"/>
  <c r="F9"/>
  <c r="G9"/>
  <c r="H9"/>
  <c r="I9"/>
  <c r="J10"/>
  <c r="J11"/>
  <c r="B12"/>
  <c r="C12"/>
  <c r="J12" s="1"/>
  <c r="D12"/>
  <c r="E12"/>
  <c r="F12"/>
  <c r="G12"/>
  <c r="H12"/>
  <c r="I12"/>
  <c r="J13"/>
  <c r="J14"/>
  <c r="J15"/>
  <c r="B16"/>
  <c r="C16"/>
  <c r="J16" s="1"/>
  <c r="D16"/>
  <c r="E16"/>
  <c r="F16"/>
  <c r="G16"/>
  <c r="H16"/>
  <c r="I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0"/>
  <c r="J81"/>
  <c r="J88"/>
  <c r="B91"/>
  <c r="C91"/>
  <c r="D91"/>
  <c r="E91"/>
  <c r="F91"/>
  <c r="G91"/>
  <c r="H91"/>
  <c r="I91"/>
  <c r="J91"/>
  <c r="J92"/>
  <c r="J98"/>
  <c r="J99"/>
  <c r="J102"/>
  <c r="J103"/>
  <c r="J104"/>
  <c r="J105"/>
  <c r="J107"/>
  <c r="J108"/>
  <c r="J109"/>
  <c r="J110"/>
  <c r="J111"/>
  <c r="J112"/>
  <c r="J113"/>
  <c r="J114"/>
  <c r="J115"/>
  <c r="J116"/>
  <c r="J117"/>
  <c r="H8" l="1"/>
  <c r="H7" s="1"/>
  <c r="H45" s="1"/>
  <c r="H44" s="1"/>
  <c r="F8"/>
  <c r="F7" s="1"/>
  <c r="F45" s="1"/>
  <c r="F44" s="1"/>
  <c r="D8"/>
  <c r="D7" s="1"/>
  <c r="D45" s="1"/>
  <c r="D44" s="1"/>
  <c r="B8"/>
  <c r="I8"/>
  <c r="I7" s="1"/>
  <c r="I45" s="1"/>
  <c r="I44" s="1"/>
  <c r="G8"/>
  <c r="G7" s="1"/>
  <c r="G45" s="1"/>
  <c r="G44" s="1"/>
  <c r="E8"/>
  <c r="E7" s="1"/>
  <c r="C8"/>
  <c r="C7" s="1"/>
  <c r="I56"/>
  <c r="G56"/>
  <c r="E56"/>
  <c r="C56"/>
  <c r="J64"/>
  <c r="H56"/>
  <c r="F56"/>
  <c r="D56"/>
  <c r="J57"/>
  <c r="B56"/>
  <c r="H43"/>
  <c r="H90"/>
  <c r="H89" s="1"/>
  <c r="F43"/>
  <c r="F90"/>
  <c r="F89" s="1"/>
  <c r="F106" s="1"/>
  <c r="J106" s="1"/>
  <c r="D43"/>
  <c r="D90"/>
  <c r="D89" s="1"/>
  <c r="D101" s="1"/>
  <c r="J101" s="1"/>
  <c r="J8"/>
  <c r="J7" s="1"/>
  <c r="B7"/>
  <c r="B45" s="1"/>
  <c r="I90"/>
  <c r="I89" s="1"/>
  <c r="I43"/>
  <c r="G90"/>
  <c r="G89" s="1"/>
  <c r="G43"/>
  <c r="E48"/>
  <c r="J48" s="1"/>
  <c r="E45"/>
  <c r="C45"/>
  <c r="C46"/>
  <c r="J46" s="1"/>
  <c r="J9"/>
  <c r="C44" l="1"/>
  <c r="J56"/>
  <c r="C90"/>
  <c r="C89" s="1"/>
  <c r="C100" s="1"/>
  <c r="J100" s="1"/>
  <c r="J97" s="1"/>
  <c r="C43"/>
  <c r="E44"/>
  <c r="J45"/>
  <c r="J44" s="1"/>
  <c r="B44"/>
  <c r="E90" l="1"/>
  <c r="E89" s="1"/>
  <c r="E43"/>
  <c r="B43"/>
  <c r="B90"/>
  <c r="J43" l="1"/>
  <c r="B89"/>
  <c r="J89" s="1"/>
  <c r="J90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<sst xmlns="http://schemas.openxmlformats.org/spreadsheetml/2006/main" count="122" uniqueCount="122">
  <si>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</si>
  <si>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</si>
  <si>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</si>
  <si>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</si>
  <si>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</si>
  <si>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</si>
  <si>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</si>
  <si>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</si>
  <si>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</si>
  <si>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</si>
  <si>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</si>
  <si>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</si>
  <si>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</si>
  <si>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</si>
  <si>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</si>
  <si>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</si>
  <si>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</si>
  <si>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</si>
  <si>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</si>
  <si>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</si>
  <si>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</si>
  <si>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</si>
  <si>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</si>
  <si>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</si>
  <si>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</si>
  <si>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</si>
  <si>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</si>
  <si>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</si>
  <si>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</si>
  <si>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</si>
  <si>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</si>
  <si>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</si>
  <si>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</si>
  <si>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</si>
  <si>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</si>
  <si>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</si>
  <si>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</si>
  <si>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</si>
  <si>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</si>
  <si>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</si>
  <si>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</si>
  <si>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</si>
  <si>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</si>
  <si>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</si>
  <si>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</si>
  <si>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</si>
  <si>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</si>
  <si>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</si>
  <si>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</si>
  <si>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</si>
  <si>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</si>
  <si>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</si>
  <si>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</si>
  <si>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</si>
  <si>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</si>
  <si>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</si>
  <si>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</si>
  <si>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</si>
  <si>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</si>
  <si>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</si>
  <si>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</si>
  <si>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</si>
  <si>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</si>
  <si>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</si>
  <si>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</si>
  <si>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</si>
  <si>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</si>
  <si>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</si>
  <si>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</si>
  <si>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</si>
  <si>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</si>
  <si>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</si>
  <si>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</si>
  <si>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</si>
  <si>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</si>
  <si>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</si>
  <si>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</si>
  <si>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</si>
  <si>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</si>
  <si>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</si>
  <si>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</si>
  <si>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</si>
  <si>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</si>
  <si>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</si>
  <si>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</si>
  <si>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</si>
  <si>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</si>
  <si>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</si>
  <si>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</si>
  <si>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</si>
  <si>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</si>
  <si>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</si>
  <si>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</si>
  <si>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</si>
  <si>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</si>
  <si>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</si>
  <si>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</si>
  <si>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</si>
  <si>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</si>
  <si>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</si>
  <si>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</si>
  <si>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</si>
  <si>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</si>
  <si>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</si>
  <si>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</si>
  <si>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</si>
  <si>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</si>
  <si>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</si>
  <si>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</si>
  <si>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</si>
  <si>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</si>
  <si>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</si>
  <si>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8.6. Empresa de Transportes Itaquera Brasil S.A - Garagem Tiradentes</t>
  </si>
  <si>
    <t>8.7. Empresa de Transportes Itaquera Brasil S.A - Garagem Pêssego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</si>
  <si>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</si>
  <si>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</si>
  <si>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</si>
  <si>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</si>
  <si>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6.3. Revisão de Remuneração pelo Transporte Coletivo</t>
  </si>
  <si>
    <t>OPERAÇÃO 30/09/13 - VENCIMENTO 07/10/13</t>
  </si>
  <si>
    <t>8.19. Viação Gato Preto Ltda.</t>
  </si>
  <si>
    <t>8.20. Transpass Transp. de Pass. Ltda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</si>
</sst>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119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577395</v>
      </c>
      <c r="C7" s="9">
        <f t="shared" si="0"/>
        <v>719908</v>
      </c>
      <c r="D7" s="9">
        <f t="shared" si="0"/>
        <v>665697</v>
      </c>
      <c r="E7" s="9">
        <f t="shared" si="0"/>
        <v>487937</v>
      </c>
      <c r="F7" s="9">
        <f t="shared" si="0"/>
        <v>508166</v>
      </c>
      <c r="G7" s="9">
        <f t="shared" si="0"/>
        <v>762370</v>
      </c>
      <c r="H7" s="9">
        <f t="shared" si="0"/>
        <v>1166182</v>
      </c>
      <c r="I7" s="9">
        <f t="shared" si="0"/>
        <v>534684</v>
      </c>
      <c r="J7" s="9">
        <f t="shared" si="0"/>
        <v>5422339</v>
      </c>
    </row>
    <row r="8" spans="1:10" ht="17.25" customHeight="1">
      <c r="A8" s="10" t="s">
        <v>34</v>
      </c>
      <c r="B8" s="11">
        <f>B9+B12</f>
        <v>344507</v>
      </c>
      <c r="C8" s="11">
        <f t="shared" ref="C8:I8" si="1">C9+C12</f>
        <v>440654</v>
      </c>
      <c r="D8" s="11">
        <f t="shared" si="1"/>
        <v>391868</v>
      </c>
      <c r="E8" s="11">
        <f t="shared" si="1"/>
        <v>277537</v>
      </c>
      <c r="F8" s="11">
        <f t="shared" si="1"/>
        <v>301966</v>
      </c>
      <c r="G8" s="11">
        <f t="shared" si="1"/>
        <v>429803</v>
      </c>
      <c r="H8" s="11">
        <f t="shared" si="1"/>
        <v>633574</v>
      </c>
      <c r="I8" s="11">
        <f t="shared" si="1"/>
        <v>329634</v>
      </c>
      <c r="J8" s="11">
        <f t="shared" ref="J8:J23" si="2">SUM(B8:I8)</f>
        <v>3149543</v>
      </c>
    </row>
    <row r="9" spans="1:10" ht="17.25" customHeight="1">
      <c r="A9" s="15" t="s">
        <v>19</v>
      </c>
      <c r="B9" s="13">
        <f>+B10+B11</f>
        <v>49339</v>
      </c>
      <c r="C9" s="13">
        <f t="shared" ref="C9:I9" si="3">+C10+C11</f>
        <v>66519</v>
      </c>
      <c r="D9" s="13">
        <f t="shared" si="3"/>
        <v>57102</v>
      </c>
      <c r="E9" s="13">
        <f t="shared" si="3"/>
        <v>39867</v>
      </c>
      <c r="F9" s="13">
        <f t="shared" si="3"/>
        <v>41678</v>
      </c>
      <c r="G9" s="13">
        <f t="shared" si="3"/>
        <v>55271</v>
      </c>
      <c r="H9" s="13">
        <f t="shared" si="3"/>
        <v>64595</v>
      </c>
      <c r="I9" s="13">
        <f t="shared" si="3"/>
        <v>56251</v>
      </c>
      <c r="J9" s="11">
        <f t="shared" si="2"/>
        <v>430622</v>
      </c>
    </row>
    <row r="10" spans="1:10" ht="17.25" customHeight="1">
      <c r="A10" s="31" t="s">
        <v>20</v>
      </c>
      <c r="B10" s="13">
        <v>49339</v>
      </c>
      <c r="C10" s="13">
        <v>66519</v>
      </c>
      <c r="D10" s="13">
        <v>57102</v>
      </c>
      <c r="E10" s="13">
        <v>39867</v>
      </c>
      <c r="F10" s="13">
        <v>41678</v>
      </c>
      <c r="G10" s="13">
        <v>55271</v>
      </c>
      <c r="H10" s="13">
        <v>64595</v>
      </c>
      <c r="I10" s="13">
        <v>56251</v>
      </c>
      <c r="J10" s="11">
        <f>SUM(B10:I10)</f>
        <v>430622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295168</v>
      </c>
      <c r="C12" s="17">
        <f t="shared" si="4"/>
        <v>374135</v>
      </c>
      <c r="D12" s="17">
        <f t="shared" si="4"/>
        <v>334766</v>
      </c>
      <c r="E12" s="17">
        <f t="shared" si="4"/>
        <v>237670</v>
      </c>
      <c r="F12" s="17">
        <f t="shared" si="4"/>
        <v>260288</v>
      </c>
      <c r="G12" s="17">
        <f t="shared" si="4"/>
        <v>374532</v>
      </c>
      <c r="H12" s="17">
        <f t="shared" si="4"/>
        <v>568979</v>
      </c>
      <c r="I12" s="17">
        <f t="shared" si="4"/>
        <v>273383</v>
      </c>
      <c r="J12" s="11">
        <f t="shared" si="2"/>
        <v>2718921</v>
      </c>
    </row>
    <row r="13" spans="1:10" ht="17.25" customHeight="1">
      <c r="A13" s="14" t="s">
        <v>22</v>
      </c>
      <c r="B13" s="13">
        <v>127066</v>
      </c>
      <c r="C13" s="13">
        <v>174159</v>
      </c>
      <c r="D13" s="13">
        <v>160134</v>
      </c>
      <c r="E13" s="13">
        <v>117509</v>
      </c>
      <c r="F13" s="13">
        <v>122780</v>
      </c>
      <c r="G13" s="13">
        <v>175659</v>
      </c>
      <c r="H13" s="13">
        <v>260797</v>
      </c>
      <c r="I13" s="13">
        <v>118504</v>
      </c>
      <c r="J13" s="11">
        <f t="shared" si="2"/>
        <v>1256608</v>
      </c>
    </row>
    <row r="14" spans="1:10" ht="17.25" customHeight="1">
      <c r="A14" s="14" t="s">
        <v>23</v>
      </c>
      <c r="B14" s="13">
        <v>127800</v>
      </c>
      <c r="C14" s="13">
        <v>145032</v>
      </c>
      <c r="D14" s="13">
        <v>128851</v>
      </c>
      <c r="E14" s="13">
        <v>88393</v>
      </c>
      <c r="F14" s="13">
        <v>105007</v>
      </c>
      <c r="G14" s="13">
        <v>150128</v>
      </c>
      <c r="H14" s="13">
        <v>246496</v>
      </c>
      <c r="I14" s="13">
        <v>117026</v>
      </c>
      <c r="J14" s="11">
        <f t="shared" si="2"/>
        <v>1108733</v>
      </c>
    </row>
    <row r="15" spans="1:10" ht="17.25" customHeight="1">
      <c r="A15" s="14" t="s">
        <v>24</v>
      </c>
      <c r="B15" s="13">
        <v>40302</v>
      </c>
      <c r="C15" s="13">
        <v>54944</v>
      </c>
      <c r="D15" s="13">
        <v>45781</v>
      </c>
      <c r="E15" s="13">
        <v>31768</v>
      </c>
      <c r="F15" s="13">
        <v>32501</v>
      </c>
      <c r="G15" s="13">
        <v>48745</v>
      </c>
      <c r="H15" s="13">
        <v>61686</v>
      </c>
      <c r="I15" s="13">
        <v>37853</v>
      </c>
      <c r="J15" s="11">
        <f t="shared" si="2"/>
        <v>353580</v>
      </c>
    </row>
    <row r="16" spans="1:10" ht="17.25" customHeight="1">
      <c r="A16" s="16" t="s">
        <v>25</v>
      </c>
      <c r="B16" s="11">
        <f>+B17+B18+B19</f>
        <v>196120</v>
      </c>
      <c r="C16" s="11">
        <f t="shared" ref="C16:I16" si="5">+C17+C18+C19</f>
        <v>221054</v>
      </c>
      <c r="D16" s="11">
        <f t="shared" si="5"/>
        <v>209400</v>
      </c>
      <c r="E16" s="11">
        <f t="shared" si="5"/>
        <v>159177</v>
      </c>
      <c r="F16" s="11">
        <f t="shared" si="5"/>
        <v>164342</v>
      </c>
      <c r="G16" s="11">
        <f t="shared" si="5"/>
        <v>277329</v>
      </c>
      <c r="H16" s="11">
        <f t="shared" si="5"/>
        <v>472686</v>
      </c>
      <c r="I16" s="11">
        <f t="shared" si="5"/>
        <v>167698</v>
      </c>
      <c r="J16" s="11">
        <f t="shared" si="2"/>
        <v>1867806</v>
      </c>
    </row>
    <row r="17" spans="1:10" ht="17.25" customHeight="1">
      <c r="A17" s="12" t="s">
        <v>26</v>
      </c>
      <c r="B17" s="13">
        <v>98022</v>
      </c>
      <c r="C17" s="13">
        <v>122754</v>
      </c>
      <c r="D17" s="13">
        <v>117667</v>
      </c>
      <c r="E17" s="13">
        <v>89933</v>
      </c>
      <c r="F17" s="13">
        <v>91069</v>
      </c>
      <c r="G17" s="13">
        <v>152082</v>
      </c>
      <c r="H17" s="13">
        <v>247110</v>
      </c>
      <c r="I17" s="13">
        <v>91131</v>
      </c>
      <c r="J17" s="11">
        <f t="shared" si="2"/>
        <v>1009768</v>
      </c>
    </row>
    <row r="18" spans="1:10" ht="17.25" customHeight="1">
      <c r="A18" s="12" t="s">
        <v>27</v>
      </c>
      <c r="B18" s="13">
        <v>75700</v>
      </c>
      <c r="C18" s="13">
        <v>72535</v>
      </c>
      <c r="D18" s="13">
        <v>68519</v>
      </c>
      <c r="E18" s="13">
        <v>51480</v>
      </c>
      <c r="F18" s="13">
        <v>56860</v>
      </c>
      <c r="G18" s="13">
        <v>96785</v>
      </c>
      <c r="H18" s="13">
        <v>183452</v>
      </c>
      <c r="I18" s="13">
        <v>58806</v>
      </c>
      <c r="J18" s="11">
        <f t="shared" si="2"/>
        <v>664137</v>
      </c>
    </row>
    <row r="19" spans="1:10" ht="17.25" customHeight="1">
      <c r="A19" s="12" t="s">
        <v>28</v>
      </c>
      <c r="B19" s="13">
        <v>22398</v>
      </c>
      <c r="C19" s="13">
        <v>25765</v>
      </c>
      <c r="D19" s="13">
        <v>23214</v>
      </c>
      <c r="E19" s="13">
        <v>17764</v>
      </c>
      <c r="F19" s="13">
        <v>16413</v>
      </c>
      <c r="G19" s="13">
        <v>28462</v>
      </c>
      <c r="H19" s="13">
        <v>42124</v>
      </c>
      <c r="I19" s="13">
        <v>17761</v>
      </c>
      <c r="J19" s="11">
        <f t="shared" si="2"/>
        <v>193901</v>
      </c>
    </row>
    <row r="20" spans="1:10" ht="17.25" customHeight="1">
      <c r="A20" s="16" t="s">
        <v>29</v>
      </c>
      <c r="B20" s="13">
        <v>36768</v>
      </c>
      <c r="C20" s="13">
        <v>58200</v>
      </c>
      <c r="D20" s="13">
        <v>64429</v>
      </c>
      <c r="E20" s="13">
        <v>51223</v>
      </c>
      <c r="F20" s="13">
        <v>41858</v>
      </c>
      <c r="G20" s="13">
        <v>55238</v>
      </c>
      <c r="H20" s="13">
        <v>59922</v>
      </c>
      <c r="I20" s="13">
        <v>29715</v>
      </c>
      <c r="J20" s="11">
        <f t="shared" si="2"/>
        <v>397353</v>
      </c>
    </row>
    <row r="21" spans="1:10" ht="17.25" customHeight="1">
      <c r="A21" s="12" t="s">
        <v>30</v>
      </c>
      <c r="B21" s="13">
        <f>ROUND(B$20*0.57,0)</f>
        <v>20958</v>
      </c>
      <c r="C21" s="13">
        <f>ROUND(C$20*0.57,0)</f>
        <v>33174</v>
      </c>
      <c r="D21" s="13">
        <f t="shared" ref="D21:I21" si="6">ROUND(D$20*0.57,0)</f>
        <v>36725</v>
      </c>
      <c r="E21" s="13">
        <f t="shared" si="6"/>
        <v>29197</v>
      </c>
      <c r="F21" s="13">
        <f t="shared" si="6"/>
        <v>23859</v>
      </c>
      <c r="G21" s="13">
        <f t="shared" si="6"/>
        <v>31486</v>
      </c>
      <c r="H21" s="13">
        <f t="shared" si="6"/>
        <v>34156</v>
      </c>
      <c r="I21" s="13">
        <f t="shared" si="6"/>
        <v>16938</v>
      </c>
      <c r="J21" s="11">
        <f t="shared" si="2"/>
        <v>226493</v>
      </c>
    </row>
    <row r="22" spans="1:10" ht="17.25" customHeight="1">
      <c r="A22" s="12" t="s">
        <v>31</v>
      </c>
      <c r="B22" s="13">
        <f>ROUND(B$20*0.43,0)</f>
        <v>15810</v>
      </c>
      <c r="C22" s="13">
        <f t="shared" ref="C22:I22" si="7">ROUND(C$20*0.43,0)</f>
        <v>25026</v>
      </c>
      <c r="D22" s="13">
        <f t="shared" si="7"/>
        <v>27704</v>
      </c>
      <c r="E22" s="13">
        <f t="shared" si="7"/>
        <v>22026</v>
      </c>
      <c r="F22" s="13">
        <f t="shared" si="7"/>
        <v>17999</v>
      </c>
      <c r="G22" s="13">
        <f t="shared" si="7"/>
        <v>23752</v>
      </c>
      <c r="H22" s="13">
        <f t="shared" si="7"/>
        <v>25766</v>
      </c>
      <c r="I22" s="13">
        <f t="shared" si="7"/>
        <v>12777</v>
      </c>
      <c r="J22" s="11">
        <f t="shared" si="2"/>
        <v>170860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7637</v>
      </c>
      <c r="J23" s="11">
        <f t="shared" si="2"/>
        <v>7637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2.737768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8.0318000000000001E-2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101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9725.4</v>
      </c>
      <c r="J31" s="24">
        <f t="shared" ref="J31:J69" si="9">SUM(B31:I31)</f>
        <v>9725.4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1326179.24</v>
      </c>
      <c r="C43" s="23">
        <f t="shared" ref="C43:I43" si="10">+C44+C52</f>
        <v>1885124.76</v>
      </c>
      <c r="D43" s="23">
        <f t="shared" si="10"/>
        <v>1836044.27</v>
      </c>
      <c r="E43" s="23">
        <f t="shared" si="10"/>
        <v>1354764.6999999997</v>
      </c>
      <c r="F43" s="23">
        <f t="shared" si="10"/>
        <v>1207214.1599999999</v>
      </c>
      <c r="G43" s="23">
        <f t="shared" si="10"/>
        <v>1853450.68</v>
      </c>
      <c r="H43" s="23">
        <f t="shared" si="10"/>
        <v>2440515.6800000002</v>
      </c>
      <c r="I43" s="23">
        <f t="shared" si="10"/>
        <v>1235318.1899999997</v>
      </c>
      <c r="J43" s="23">
        <f t="shared" si="9"/>
        <v>13138611.679999998</v>
      </c>
    </row>
    <row r="44" spans="1:10" ht="17.25" customHeight="1">
      <c r="A44" s="16" t="s">
        <v>52</v>
      </c>
      <c r="B44" s="24">
        <f>SUM(B45:B51)</f>
        <v>1311206.31</v>
      </c>
      <c r="C44" s="24">
        <f t="shared" ref="C44:J44" si="11">SUM(C45:C51)</f>
        <v>1864665.61</v>
      </c>
      <c r="D44" s="24">
        <f t="shared" si="11"/>
        <v>1815688.57</v>
      </c>
      <c r="E44" s="24">
        <f t="shared" si="11"/>
        <v>1335858.3099999998</v>
      </c>
      <c r="F44" s="24">
        <f t="shared" si="11"/>
        <v>1187939.6599999999</v>
      </c>
      <c r="G44" s="24">
        <f t="shared" si="11"/>
        <v>1835482.01</v>
      </c>
      <c r="H44" s="24">
        <f t="shared" si="11"/>
        <v>2415279.54</v>
      </c>
      <c r="I44" s="24">
        <f t="shared" si="11"/>
        <v>1220143.0399999998</v>
      </c>
      <c r="J44" s="24">
        <f t="shared" si="11"/>
        <v>12986263.050000003</v>
      </c>
    </row>
    <row r="45" spans="1:10" ht="17.25" customHeight="1">
      <c r="A45" s="37" t="s">
        <v>53</v>
      </c>
      <c r="B45" s="24">
        <f t="shared" ref="B45:I45" si="12">ROUND(B26*B7,2)</f>
        <v>1311206.31</v>
      </c>
      <c r="C45" s="24">
        <f t="shared" si="12"/>
        <v>1860530.24</v>
      </c>
      <c r="D45" s="24">
        <f t="shared" si="12"/>
        <v>1815688.57</v>
      </c>
      <c r="E45" s="24">
        <f t="shared" si="12"/>
        <v>1307183.22</v>
      </c>
      <c r="F45" s="24">
        <f t="shared" si="12"/>
        <v>1187939.6599999999</v>
      </c>
      <c r="G45" s="24">
        <f t="shared" si="12"/>
        <v>1835482.01</v>
      </c>
      <c r="H45" s="24">
        <f t="shared" si="12"/>
        <v>2415279.54</v>
      </c>
      <c r="I45" s="24">
        <f t="shared" si="12"/>
        <v>1210417.6399999999</v>
      </c>
      <c r="J45" s="24">
        <f t="shared" si="9"/>
        <v>12943727.190000001</v>
      </c>
    </row>
    <row r="46" spans="1:10" ht="17.25" customHeight="1">
      <c r="A46" s="37" t="s">
        <v>54</v>
      </c>
      <c r="B46" s="20">
        <v>0</v>
      </c>
      <c r="C46" s="24">
        <f>ROUND(C27*C7,2)</f>
        <v>4135.37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4135.37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39190.129999999997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39190.129999999997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-10515.04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-10515.04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9725.4</v>
      </c>
      <c r="J49" s="24">
        <f>SUM(B49:I49)</f>
        <v>9725.4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14972.93</v>
      </c>
      <c r="C52" s="39">
        <v>20459.150000000001</v>
      </c>
      <c r="D52" s="39">
        <v>20355.7</v>
      </c>
      <c r="E52" s="39">
        <v>18906.39</v>
      </c>
      <c r="F52" s="39">
        <v>19274.5</v>
      </c>
      <c r="G52" s="39">
        <v>17968.669999999998</v>
      </c>
      <c r="H52" s="39">
        <v>25236.14</v>
      </c>
      <c r="I52" s="39">
        <v>15175.15</v>
      </c>
      <c r="J52" s="39">
        <f>SUM(B52:I52)</f>
        <v>152348.62999999998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+B57+B64+B86+B87</f>
        <v>-241528.34</v>
      </c>
      <c r="C56" s="38">
        <f t="shared" si="13"/>
        <v>-196962.99000000002</v>
      </c>
      <c r="D56" s="38">
        <f t="shared" si="13"/>
        <v>-217967.37</v>
      </c>
      <c r="E56" s="38">
        <f t="shared" si="13"/>
        <v>815903.65</v>
      </c>
      <c r="F56" s="38">
        <f t="shared" si="13"/>
        <v>-258961.39</v>
      </c>
      <c r="G56" s="38">
        <f t="shared" si="13"/>
        <v>-309228.64999999997</v>
      </c>
      <c r="H56" s="38">
        <f t="shared" si="13"/>
        <v>-310544.28000000003</v>
      </c>
      <c r="I56" s="38">
        <f t="shared" si="13"/>
        <v>-189971.22</v>
      </c>
      <c r="J56" s="38">
        <f t="shared" si="9"/>
        <v>-909260.58999999985</v>
      </c>
    </row>
    <row r="57" spans="1:10" ht="18.75" customHeight="1">
      <c r="A57" s="16" t="s">
        <v>99</v>
      </c>
      <c r="B57" s="38">
        <f t="shared" ref="B57:I57" si="14">B58+B59+B60+B61+B62+B63</f>
        <v>-249298</v>
      </c>
      <c r="C57" s="38">
        <f t="shared" si="14"/>
        <v>-207357.17</v>
      </c>
      <c r="D57" s="38">
        <f t="shared" si="14"/>
        <v>-196451.24</v>
      </c>
      <c r="E57" s="38">
        <f t="shared" si="14"/>
        <v>-119601</v>
      </c>
      <c r="F57" s="38">
        <f t="shared" si="14"/>
        <v>-235349.14</v>
      </c>
      <c r="G57" s="38">
        <f t="shared" si="14"/>
        <v>-278439.23</v>
      </c>
      <c r="H57" s="38">
        <f t="shared" si="14"/>
        <v>-264203.96000000002</v>
      </c>
      <c r="I57" s="38">
        <f t="shared" si="14"/>
        <v>-168753</v>
      </c>
      <c r="J57" s="38">
        <f t="shared" si="9"/>
        <v>-1719452.74</v>
      </c>
    </row>
    <row r="58" spans="1:10" ht="18.75" customHeight="1">
      <c r="A58" s="12" t="s">
        <v>100</v>
      </c>
      <c r="B58" s="38">
        <f>-ROUND(B9*$D$3,2)</f>
        <v>-148017</v>
      </c>
      <c r="C58" s="38">
        <f t="shared" ref="C58:I58" si="15">-ROUND(C9*$D$3,2)</f>
        <v>-199557</v>
      </c>
      <c r="D58" s="38">
        <f t="shared" si="15"/>
        <v>-171306</v>
      </c>
      <c r="E58" s="38">
        <f t="shared" si="15"/>
        <v>-119601</v>
      </c>
      <c r="F58" s="38">
        <f t="shared" si="15"/>
        <v>-125034</v>
      </c>
      <c r="G58" s="38">
        <f t="shared" si="15"/>
        <v>-165813</v>
      </c>
      <c r="H58" s="38">
        <f t="shared" si="15"/>
        <v>-193785</v>
      </c>
      <c r="I58" s="38">
        <f t="shared" si="15"/>
        <v>-168753</v>
      </c>
      <c r="J58" s="38">
        <f t="shared" si="9"/>
        <v>-1291866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52">
        <v>-1452</v>
      </c>
      <c r="C60" s="52">
        <v>-582</v>
      </c>
      <c r="D60" s="52">
        <v>-588</v>
      </c>
      <c r="E60" s="20">
        <v>0</v>
      </c>
      <c r="F60" s="52">
        <v>-1236</v>
      </c>
      <c r="G60" s="52">
        <v>-384</v>
      </c>
      <c r="H60" s="52">
        <v>-513</v>
      </c>
      <c r="I60" s="20">
        <v>0</v>
      </c>
      <c r="J60" s="38">
        <f t="shared" si="9"/>
        <v>-4755</v>
      </c>
    </row>
    <row r="61" spans="1:10" ht="18.75" customHeight="1">
      <c r="A61" s="12" t="s">
        <v>64</v>
      </c>
      <c r="B61" s="52">
        <v>-1125</v>
      </c>
      <c r="C61" s="52">
        <v>-621</v>
      </c>
      <c r="D61" s="52">
        <v>-228</v>
      </c>
      <c r="E61" s="20">
        <v>0</v>
      </c>
      <c r="F61" s="52">
        <v>-804</v>
      </c>
      <c r="G61" s="52">
        <v>-60</v>
      </c>
      <c r="H61" s="52">
        <v>-30</v>
      </c>
      <c r="I61" s="20">
        <v>0</v>
      </c>
      <c r="J61" s="38">
        <f t="shared" si="9"/>
        <v>-2868</v>
      </c>
    </row>
    <row r="62" spans="1:10" ht="18.75" customHeight="1">
      <c r="A62" s="12" t="s">
        <v>65</v>
      </c>
      <c r="B62" s="52">
        <v>-98592</v>
      </c>
      <c r="C62" s="52">
        <v>-6485.17</v>
      </c>
      <c r="D62" s="52">
        <v>-24301.24</v>
      </c>
      <c r="E62" s="20">
        <v>0</v>
      </c>
      <c r="F62" s="52">
        <v>-108135.14</v>
      </c>
      <c r="G62" s="52">
        <v>-112182.23</v>
      </c>
      <c r="H62" s="52">
        <v>-69875.960000000006</v>
      </c>
      <c r="I62" s="20">
        <v>0</v>
      </c>
      <c r="J62" s="38">
        <f>SUM(B62:I62)</f>
        <v>-419571.74</v>
      </c>
    </row>
    <row r="63" spans="1:10" ht="18.75" customHeight="1">
      <c r="A63" s="12" t="s">
        <v>66</v>
      </c>
      <c r="B63" s="52">
        <v>-112</v>
      </c>
      <c r="C63" s="52">
        <v>-112</v>
      </c>
      <c r="D63" s="20">
        <v>-28</v>
      </c>
      <c r="E63" s="20">
        <v>0</v>
      </c>
      <c r="F63" s="20">
        <v>-140</v>
      </c>
      <c r="G63" s="20">
        <v>0</v>
      </c>
      <c r="H63" s="20">
        <v>0</v>
      </c>
      <c r="I63" s="20">
        <v>0</v>
      </c>
      <c r="J63" s="38">
        <f t="shared" si="9"/>
        <v>-392</v>
      </c>
    </row>
    <row r="64" spans="1:10" ht="18.75" customHeight="1">
      <c r="A64" s="16" t="s">
        <v>104</v>
      </c>
      <c r="B64" s="52">
        <f>SUM(B65:B85)</f>
        <v>7769.66</v>
      </c>
      <c r="C64" s="52">
        <f t="shared" ref="C64:I64" si="16">SUM(C65:C85)</f>
        <v>10394.18</v>
      </c>
      <c r="D64" s="52">
        <f t="shared" si="16"/>
        <v>-21516.13</v>
      </c>
      <c r="E64" s="52">
        <f t="shared" si="16"/>
        <v>935504.65</v>
      </c>
      <c r="F64" s="52">
        <f t="shared" si="16"/>
        <v>-23612.25</v>
      </c>
      <c r="G64" s="52">
        <f t="shared" si="16"/>
        <v>-30789.42</v>
      </c>
      <c r="H64" s="52">
        <f t="shared" si="16"/>
        <v>-46340.32</v>
      </c>
      <c r="I64" s="52">
        <f t="shared" si="16"/>
        <v>-21218.22</v>
      </c>
      <c r="J64" s="38">
        <f t="shared" si="9"/>
        <v>810192.15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20">
        <v>0</v>
      </c>
      <c r="F65" s="38">
        <v>-1500.66</v>
      </c>
      <c r="G65" s="20">
        <v>0</v>
      </c>
      <c r="H65" s="20">
        <v>0</v>
      </c>
      <c r="I65" s="20">
        <v>0</v>
      </c>
      <c r="J65" s="38">
        <f t="shared" si="9"/>
        <v>-1500.66</v>
      </c>
    </row>
    <row r="66" spans="1:10" ht="18.75" customHeight="1">
      <c r="A66" s="12" t="s">
        <v>68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-1103.43</v>
      </c>
      <c r="E67" s="38">
        <v>-1849.36</v>
      </c>
      <c r="F67" s="20">
        <v>0</v>
      </c>
      <c r="G67" s="38">
        <v>-393.43</v>
      </c>
      <c r="H67" s="20">
        <v>0</v>
      </c>
      <c r="I67" s="20">
        <v>0</v>
      </c>
      <c r="J67" s="38">
        <f t="shared" si="9"/>
        <v>-3346.22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3">
        <f t="shared" si="9"/>
        <v>-40000</v>
      </c>
    </row>
    <row r="69" spans="1:10" ht="18.75" customHeight="1">
      <c r="A69" s="37" t="s">
        <v>71</v>
      </c>
      <c r="B69" s="38">
        <v>-14057.98</v>
      </c>
      <c r="C69" s="38">
        <v>-20407.669999999998</v>
      </c>
      <c r="D69" s="38">
        <v>-19292.18</v>
      </c>
      <c r="E69" s="38">
        <v>-14930.35</v>
      </c>
      <c r="F69" s="38">
        <v>-13528.84</v>
      </c>
      <c r="G69" s="38">
        <v>-18591.43</v>
      </c>
      <c r="H69" s="38">
        <v>-28330.48</v>
      </c>
      <c r="I69" s="38">
        <v>-13872.05</v>
      </c>
      <c r="J69" s="53">
        <f t="shared" si="9"/>
        <v>-143010.97999999998</v>
      </c>
    </row>
    <row r="70" spans="1:10" ht="18.75" customHeight="1">
      <c r="A70" s="12" t="s">
        <v>72</v>
      </c>
      <c r="B70" s="38">
        <v>21827.64</v>
      </c>
      <c r="C70" s="38">
        <v>31004.76</v>
      </c>
      <c r="D70" s="38">
        <v>-1096.9100000000001</v>
      </c>
      <c r="E70" s="38">
        <v>-6015.78</v>
      </c>
      <c r="F70" s="38">
        <v>-8582.75</v>
      </c>
      <c r="G70" s="38">
        <v>-11804.56</v>
      </c>
      <c r="H70" s="38">
        <v>-17986.23</v>
      </c>
      <c r="I70" s="38">
        <v>-7346.17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38">
        <v>1060000</v>
      </c>
      <c r="F77" s="20">
        <v>0</v>
      </c>
      <c r="G77" s="20">
        <v>0</v>
      </c>
      <c r="H77" s="20">
        <v>0</v>
      </c>
      <c r="I77" s="20">
        <v>0</v>
      </c>
      <c r="J77" s="53">
        <f>SUM(B77:I77)</f>
        <v>1060000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102</v>
      </c>
      <c r="B80" s="20">
        <v>0</v>
      </c>
      <c r="C80" s="20">
        <v>0</v>
      </c>
      <c r="D80" s="20">
        <v>0</v>
      </c>
      <c r="E80" s="38">
        <v>-61199.86</v>
      </c>
      <c r="F80" s="20">
        <v>0</v>
      </c>
      <c r="G80" s="20">
        <v>0</v>
      </c>
      <c r="H80" s="20">
        <v>0</v>
      </c>
      <c r="I80" s="20">
        <v>0</v>
      </c>
      <c r="J80" s="53">
        <f>SUM(B80:I80)</f>
        <v>-61199.86</v>
      </c>
    </row>
    <row r="81" spans="1:10" ht="18.75" customHeight="1">
      <c r="A81" s="12" t="s">
        <v>105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106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115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2" t="s">
        <v>116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2" t="s">
        <v>117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 t="s">
        <v>118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0" ht="18.75" customHeight="1">
      <c r="A87" s="16" t="s">
        <v>114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0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>SUM(B88:I88)</f>
        <v>0</v>
      </c>
    </row>
    <row r="89" spans="1:10" ht="18.75" customHeight="1">
      <c r="A89" s="16" t="s">
        <v>108</v>
      </c>
      <c r="B89" s="25">
        <f t="shared" ref="B89:I89" si="17">+B90+B91</f>
        <v>1084650.8999999999</v>
      </c>
      <c r="C89" s="25">
        <f t="shared" si="17"/>
        <v>1688161.77</v>
      </c>
      <c r="D89" s="25">
        <f t="shared" si="17"/>
        <v>1618076.9000000001</v>
      </c>
      <c r="E89" s="25">
        <f t="shared" si="17"/>
        <v>2170668.35</v>
      </c>
      <c r="F89" s="25">
        <f t="shared" si="17"/>
        <v>948252.7699999999</v>
      </c>
      <c r="G89" s="25">
        <f t="shared" si="17"/>
        <v>1544222.03</v>
      </c>
      <c r="H89" s="25">
        <f t="shared" si="17"/>
        <v>2129971.4000000004</v>
      </c>
      <c r="I89" s="25">
        <f t="shared" si="17"/>
        <v>1045346.9699999999</v>
      </c>
      <c r="J89" s="53">
        <f>SUM(B89:I89)</f>
        <v>12229351.09</v>
      </c>
    </row>
    <row r="90" spans="1:10" ht="18.75" customHeight="1">
      <c r="A90" s="16" t="s">
        <v>107</v>
      </c>
      <c r="B90" s="25">
        <f t="shared" ref="B90:I90" si="18">+B44+B57+B64+B86</f>
        <v>1069677.97</v>
      </c>
      <c r="C90" s="25">
        <f t="shared" si="18"/>
        <v>1667702.62</v>
      </c>
      <c r="D90" s="25">
        <f t="shared" si="18"/>
        <v>1597721.2000000002</v>
      </c>
      <c r="E90" s="25">
        <f t="shared" si="18"/>
        <v>2151761.96</v>
      </c>
      <c r="F90" s="25">
        <f t="shared" si="18"/>
        <v>928978.2699999999</v>
      </c>
      <c r="G90" s="25">
        <f t="shared" si="18"/>
        <v>1526253.36</v>
      </c>
      <c r="H90" s="25">
        <f t="shared" si="18"/>
        <v>2104735.2600000002</v>
      </c>
      <c r="I90" s="25">
        <f t="shared" si="18"/>
        <v>1030171.8199999998</v>
      </c>
      <c r="J90" s="53">
        <f>SUM(B90:I90)</f>
        <v>12077002.459999999</v>
      </c>
    </row>
    <row r="91" spans="1:10" ht="18.75" customHeight="1">
      <c r="A91" s="16" t="s">
        <v>111</v>
      </c>
      <c r="B91" s="25">
        <f t="shared" ref="B91:I91" si="19">IF(+B52+B87+B92&lt;0,0,(B52+B87+B92))</f>
        <v>14972.93</v>
      </c>
      <c r="C91" s="25">
        <f t="shared" si="19"/>
        <v>20459.150000000001</v>
      </c>
      <c r="D91" s="25">
        <f t="shared" si="19"/>
        <v>20355.7</v>
      </c>
      <c r="E91" s="20">
        <f t="shared" si="19"/>
        <v>18906.39</v>
      </c>
      <c r="F91" s="25">
        <f t="shared" si="19"/>
        <v>19274.5</v>
      </c>
      <c r="G91" s="20">
        <f t="shared" si="19"/>
        <v>17968.669999999998</v>
      </c>
      <c r="H91" s="25">
        <f t="shared" si="19"/>
        <v>25236.14</v>
      </c>
      <c r="I91" s="20">
        <f t="shared" si="19"/>
        <v>15175.15</v>
      </c>
      <c r="J91" s="53">
        <f>SUM(B91:I91)</f>
        <v>152348.62999999998</v>
      </c>
    </row>
    <row r="92" spans="1:10" ht="18" customHeight="1">
      <c r="A92" s="16" t="s">
        <v>109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>SUM(B92:I92)</f>
        <v>0</v>
      </c>
    </row>
    <row r="93" spans="1:10" ht="18.75" customHeight="1">
      <c r="A93" s="16" t="s">
        <v>110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0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0" ht="18.75" customHeight="1">
      <c r="A96" s="8"/>
      <c r="B96" s="50">
        <v>0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/>
    </row>
    <row r="97" spans="1:10" ht="18.75" customHeight="1">
      <c r="A97" s="26" t="s">
        <v>82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SUM(J98:J117)</f>
        <v>12229351.090000004</v>
      </c>
    </row>
    <row r="98" spans="1:10" ht="18.75" customHeight="1">
      <c r="A98" s="27" t="s">
        <v>83</v>
      </c>
      <c r="B98" s="28">
        <v>144798.56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7" si="20">SUM(B98:I98)</f>
        <v>144798.56</v>
      </c>
    </row>
    <row r="99" spans="1:10" ht="18.75" customHeight="1">
      <c r="A99" s="27" t="s">
        <v>84</v>
      </c>
      <c r="B99" s="28">
        <v>939852.33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0"/>
        <v>939852.33</v>
      </c>
    </row>
    <row r="100" spans="1:10" ht="18.75" customHeight="1">
      <c r="A100" s="27" t="s">
        <v>85</v>
      </c>
      <c r="B100" s="44">
        <v>0</v>
      </c>
      <c r="C100" s="28">
        <f>+C89</f>
        <v>1688161.77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0"/>
        <v>1688161.77</v>
      </c>
    </row>
    <row r="101" spans="1:10" ht="18.75" customHeight="1">
      <c r="A101" s="27" t="s">
        <v>86</v>
      </c>
      <c r="B101" s="44">
        <v>0</v>
      </c>
      <c r="C101" s="44">
        <v>0</v>
      </c>
      <c r="D101" s="28">
        <f>+D89</f>
        <v>1618076.9000000001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0"/>
        <v>1618076.9000000001</v>
      </c>
    </row>
    <row r="102" spans="1:10" ht="18.75" customHeight="1">
      <c r="A102" s="27" t="s">
        <v>87</v>
      </c>
      <c r="B102" s="44">
        <v>0</v>
      </c>
      <c r="C102" s="44">
        <v>0</v>
      </c>
      <c r="D102" s="44">
        <v>0</v>
      </c>
      <c r="E102" s="28">
        <v>1113321.6499999999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0"/>
        <v>1113321.6499999999</v>
      </c>
    </row>
    <row r="103" spans="1:10" ht="18.75" customHeight="1">
      <c r="A103" s="27" t="s">
        <v>112</v>
      </c>
      <c r="B103" s="44">
        <v>0</v>
      </c>
      <c r="C103" s="44">
        <v>0</v>
      </c>
      <c r="D103" s="44">
        <v>0</v>
      </c>
      <c r="E103" s="28">
        <v>194503.05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0"/>
        <v>194503.05</v>
      </c>
    </row>
    <row r="104" spans="1:10" ht="18.75" customHeight="1">
      <c r="A104" s="27" t="s">
        <v>113</v>
      </c>
      <c r="B104" s="44">
        <v>0</v>
      </c>
      <c r="C104" s="44">
        <v>0</v>
      </c>
      <c r="D104" s="44">
        <v>0</v>
      </c>
      <c r="E104" s="28">
        <v>855097.33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20"/>
        <v>855097.33</v>
      </c>
    </row>
    <row r="105" spans="1:10" ht="18.75" customHeight="1">
      <c r="A105" s="27" t="s">
        <v>88</v>
      </c>
      <c r="B105" s="44">
        <v>0</v>
      </c>
      <c r="C105" s="44">
        <v>0</v>
      </c>
      <c r="D105" s="44">
        <v>0</v>
      </c>
      <c r="E105" s="28">
        <v>7746.34</v>
      </c>
      <c r="F105" s="44">
        <v>0</v>
      </c>
      <c r="G105" s="44">
        <v>0</v>
      </c>
      <c r="H105" s="44">
        <v>0</v>
      </c>
      <c r="I105" s="44">
        <v>0</v>
      </c>
      <c r="J105" s="45">
        <f t="shared" si="20"/>
        <v>7746.34</v>
      </c>
    </row>
    <row r="106" spans="1:10" ht="18.75" customHeight="1">
      <c r="A106" s="27" t="s">
        <v>89</v>
      </c>
      <c r="B106" s="44">
        <v>0</v>
      </c>
      <c r="C106" s="44">
        <v>0</v>
      </c>
      <c r="D106" s="44">
        <v>0</v>
      </c>
      <c r="E106" s="44">
        <v>0</v>
      </c>
      <c r="F106" s="28">
        <f>+F89</f>
        <v>948252.7699999999</v>
      </c>
      <c r="G106" s="44">
        <v>0</v>
      </c>
      <c r="H106" s="44">
        <v>0</v>
      </c>
      <c r="I106" s="44">
        <v>0</v>
      </c>
      <c r="J106" s="45">
        <f t="shared" si="20"/>
        <v>948252.7699999999</v>
      </c>
    </row>
    <row r="107" spans="1:10" ht="18.75" customHeight="1">
      <c r="A107" s="27" t="s">
        <v>90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193611.3</v>
      </c>
      <c r="H107" s="44">
        <v>0</v>
      </c>
      <c r="I107" s="44">
        <v>0</v>
      </c>
      <c r="J107" s="45">
        <f t="shared" si="20"/>
        <v>193611.3</v>
      </c>
    </row>
    <row r="108" spans="1:10" ht="18.75" customHeight="1">
      <c r="A108" s="27" t="s">
        <v>91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272061.37</v>
      </c>
      <c r="H108" s="44">
        <v>0</v>
      </c>
      <c r="I108" s="44">
        <v>0</v>
      </c>
      <c r="J108" s="45">
        <f t="shared" si="20"/>
        <v>272061.37</v>
      </c>
    </row>
    <row r="109" spans="1:10" ht="18.75" customHeight="1">
      <c r="A109" s="27" t="s">
        <v>92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406891.73</v>
      </c>
      <c r="H109" s="44">
        <v>0</v>
      </c>
      <c r="I109" s="44">
        <v>0</v>
      </c>
      <c r="J109" s="45">
        <f t="shared" si="20"/>
        <v>406891.73</v>
      </c>
    </row>
    <row r="110" spans="1:10" ht="18.75" customHeight="1">
      <c r="A110" s="27" t="s">
        <v>93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28">
        <v>671657.63</v>
      </c>
      <c r="H110" s="44">
        <v>0</v>
      </c>
      <c r="I110" s="44">
        <v>0</v>
      </c>
      <c r="J110" s="45">
        <f t="shared" si="20"/>
        <v>671657.63</v>
      </c>
    </row>
    <row r="111" spans="1:10" ht="18.75" customHeight="1">
      <c r="A111" s="27" t="s">
        <v>94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625899.48</v>
      </c>
      <c r="I111" s="44">
        <v>0</v>
      </c>
      <c r="J111" s="45">
        <f t="shared" si="20"/>
        <v>625899.48</v>
      </c>
    </row>
    <row r="112" spans="1:10" ht="18.75" customHeight="1">
      <c r="A112" s="27" t="s">
        <v>95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49961.49</v>
      </c>
      <c r="I112" s="44">
        <v>0</v>
      </c>
      <c r="J112" s="45">
        <f t="shared" si="20"/>
        <v>49961.49</v>
      </c>
    </row>
    <row r="113" spans="1:10" ht="18.75" customHeight="1">
      <c r="A113" s="27" t="s">
        <v>96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344639.8</v>
      </c>
      <c r="I113" s="44">
        <v>0</v>
      </c>
      <c r="J113" s="45">
        <f t="shared" si="20"/>
        <v>344639.8</v>
      </c>
    </row>
    <row r="114" spans="1:10" ht="18.75" customHeight="1">
      <c r="A114" s="27" t="s">
        <v>97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296191.8</v>
      </c>
      <c r="I114" s="44">
        <v>0</v>
      </c>
      <c r="J114" s="45">
        <f t="shared" si="20"/>
        <v>296191.8</v>
      </c>
    </row>
    <row r="115" spans="1:10" ht="18.75" customHeight="1">
      <c r="A115" s="27" t="s">
        <v>98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28">
        <v>813278.82</v>
      </c>
      <c r="I115" s="44">
        <v>0</v>
      </c>
      <c r="J115" s="45">
        <f t="shared" si="20"/>
        <v>813278.82</v>
      </c>
    </row>
    <row r="116" spans="1:10" ht="18.75" customHeight="1">
      <c r="A116" s="27" t="s">
        <v>120</v>
      </c>
      <c r="B116" s="44">
        <v>0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28">
        <v>383869.8</v>
      </c>
      <c r="J116" s="45">
        <f t="shared" si="20"/>
        <v>383869.8</v>
      </c>
    </row>
    <row r="117" spans="1:10" ht="18.75" customHeight="1">
      <c r="A117" s="29" t="s">
        <v>121</v>
      </c>
      <c r="B117" s="46">
        <v>0</v>
      </c>
      <c r="C117" s="46">
        <v>0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7">
        <v>661477.17000000004</v>
      </c>
      <c r="J117" s="48">
        <f t="shared" si="20"/>
        <v>661477.17000000004</v>
      </c>
    </row>
    <row r="118" spans="1:10" ht="18.75" customHeight="1">
      <c r="A118" s="49"/>
      <c r="B118" s="56"/>
      <c r="C118" s="56"/>
      <c r="D118" s="56"/>
      <c r="E118" s="56"/>
      <c r="F118" s="56"/>
      <c r="G118" s="56"/>
      <c r="H118" s="56"/>
      <c r="I118" s="56"/>
      <c r="J118" s="57"/>
    </row>
    <row r="119" spans="1:10" ht="18.75" customHeight="1">
      <c r="A119" s="43"/>
    </row>
    <row r="120" spans="1:10" ht="18.75" customHeight="1">
      <c r="A120" s="43"/>
    </row>
    <row r="121" spans="1:10" ht="18.75" customHeight="1">
      <c r="A121" s="43"/>
    </row>
    <row r="122" spans="1:10" ht="18.75" customHeight="1">
      <c r="A122" s="42"/>
    </row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2013-10-04T21:05:39Z</dcterms:modified>
</cp:coreProperties>
</file>