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D64"/>
  <c r="E64"/>
  <c r="F64"/>
  <c r="G64"/>
  <c r="H64"/>
  <c r="I64"/>
  <c r="J65"/>
  <c r="J66"/>
  <c r="J67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J56" s="1"/>
  <c r="I90"/>
  <c r="I89" s="1"/>
  <c r="I43"/>
  <c r="G90"/>
  <c r="G89" s="1"/>
  <c r="G43"/>
  <c r="E48"/>
  <c r="J48" s="1"/>
  <c r="E45"/>
  <c r="C45"/>
  <c r="C46"/>
  <c r="J46" s="1"/>
  <c r="J9"/>
  <c r="C44" l="1"/>
  <c r="C90" s="1"/>
  <c r="C89" s="1"/>
  <c r="C100" s="1"/>
  <c r="J100" s="1"/>
  <c r="J97" s="1"/>
  <c r="E44"/>
  <c r="J45"/>
  <c r="J44" s="1"/>
  <c r="B44"/>
  <c r="C43" l="1"/>
  <c r="B43"/>
  <c r="J43" s="1"/>
  <c r="B90"/>
  <c r="E90"/>
  <c r="E89" s="1"/>
  <c r="E43"/>
  <c r="B89" l="1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<sst xmlns="http://schemas.openxmlformats.org/spreadsheetml/2006/main" count="122" uniqueCount="122">
  <si>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</si>
  <si>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</si>
  <si>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</si>
  <si>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</si>
  <si>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</si>
  <si>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</si>
  <si>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</si>
  <si>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</si>
  <si>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</si>
  <si>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</si>
  <si>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</si>
  <si>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</si>
  <si>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</si>
  <si>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</si>
  <si>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</si>
  <si>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</si>
  <si>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</si>
  <si>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</si>
  <si>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</si>
  <si>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</si>
  <si>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</si>
  <si>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</si>
  <si>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</si>
  <si>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</si>
  <si>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</si>
  <si>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</si>
  <si>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</si>
  <si>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</si>
  <si>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</si>
  <si>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</si>
  <si>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</si>
  <si>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</si>
  <si>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</si>
  <si>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</si>
  <si>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</si>
  <si>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</si>
  <si>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</si>
  <si>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</si>
  <si>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</si>
  <si>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</si>
  <si>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</si>
  <si>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</si>
  <si>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</si>
  <si>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</si>
  <si>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</si>
  <si>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</si>
  <si>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</si>
  <si>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</si>
  <si>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</si>
  <si>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</si>
  <si>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</si>
  <si>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</si>
  <si>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</si>
  <si>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</si>
  <si>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</si>
  <si>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</si>
  <si>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</si>
  <si>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</si>
  <si>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</si>
  <si>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</si>
  <si>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</si>
  <si>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</si>
  <si>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</si>
  <si>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</si>
  <si>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</si>
  <si>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</si>
  <si>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</si>
  <si>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</si>
  <si>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</si>
  <si>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</si>
  <si>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</si>
  <si>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</si>
  <si>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</si>
  <si>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</si>
  <si>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</si>
  <si>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</si>
  <si>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</si>
  <si>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</si>
  <si>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</si>
  <si>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</si>
  <si>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</si>
  <si>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</si>
  <si>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</si>
  <si>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</si>
  <si>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</si>
  <si>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</si>
  <si>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</si>
  <si>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</si>
  <si>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</si>
  <si>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</si>
  <si>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</si>
  <si>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</si>
  <si>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</si>
  <si>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</si>
  <si>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</si>
  <si>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</si>
  <si>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</si>
  <si>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</si>
  <si>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</si>
  <si>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</si>
  <si>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</si>
  <si>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</si>
  <si>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</si>
  <si>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</si>
  <si>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</si>
  <si>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</si>
  <si>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</si>
  <si>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</si>
  <si>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</si>
  <si>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</si>
  <si>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</si>
  <si>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</si>
  <si>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</si>
  <si>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</si>
  <si>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</si>
  <si>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</si>
  <si>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</si>
  <si>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</si>
  <si>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</si>
  <si>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29/09/13 - VENCIMENTO 04/10/13</t>
  </si>
  <si>
    <t>8.19. Viação Gato Preto Ltda.</t>
  </si>
  <si>
    <t>8.20. Transpass Transp. de Pass. Ltda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</si>
</sst>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175233</v>
      </c>
      <c r="C7" s="9">
        <f t="shared" si="0"/>
        <v>221118</v>
      </c>
      <c r="D7" s="9">
        <f t="shared" si="0"/>
        <v>212290</v>
      </c>
      <c r="E7" s="9">
        <f t="shared" si="0"/>
        <v>160559</v>
      </c>
      <c r="F7" s="9">
        <f t="shared" si="0"/>
        <v>124745</v>
      </c>
      <c r="G7" s="9">
        <f t="shared" si="0"/>
        <v>249217</v>
      </c>
      <c r="H7" s="9">
        <f t="shared" si="0"/>
        <v>376414</v>
      </c>
      <c r="I7" s="9">
        <f t="shared" si="0"/>
        <v>139668</v>
      </c>
      <c r="J7" s="9">
        <f t="shared" si="0"/>
        <v>1659244</v>
      </c>
    </row>
    <row r="8" spans="1:10" ht="17.25" customHeight="1">
      <c r="A8" s="10" t="s">
        <v>34</v>
      </c>
      <c r="B8" s="11">
        <f>B9+B12</f>
        <v>100611</v>
      </c>
      <c r="C8" s="11">
        <f t="shared" ref="C8:I8" si="1">C9+C12</f>
        <v>132277</v>
      </c>
      <c r="D8" s="11">
        <f t="shared" si="1"/>
        <v>122197</v>
      </c>
      <c r="E8" s="11">
        <f t="shared" si="1"/>
        <v>89121</v>
      </c>
      <c r="F8" s="11">
        <f t="shared" si="1"/>
        <v>72451</v>
      </c>
      <c r="G8" s="11">
        <f t="shared" si="1"/>
        <v>130214</v>
      </c>
      <c r="H8" s="11">
        <f t="shared" si="1"/>
        <v>194997</v>
      </c>
      <c r="I8" s="11">
        <f t="shared" si="1"/>
        <v>84372</v>
      </c>
      <c r="J8" s="11">
        <f t="shared" ref="J8:J23" si="2">SUM(B8:I8)</f>
        <v>926240</v>
      </c>
    </row>
    <row r="9" spans="1:10" ht="17.25" customHeight="1">
      <c r="A9" s="15" t="s">
        <v>19</v>
      </c>
      <c r="B9" s="13">
        <f>+B10+B11</f>
        <v>21472</v>
      </c>
      <c r="C9" s="13">
        <f t="shared" ref="C9:I9" si="3">+C10+C11</f>
        <v>30501</v>
      </c>
      <c r="D9" s="13">
        <f t="shared" si="3"/>
        <v>27278</v>
      </c>
      <c r="E9" s="13">
        <f t="shared" si="3"/>
        <v>19350</v>
      </c>
      <c r="F9" s="13">
        <f t="shared" si="3"/>
        <v>14972</v>
      </c>
      <c r="G9" s="13">
        <f t="shared" si="3"/>
        <v>22675</v>
      </c>
      <c r="H9" s="13">
        <f t="shared" si="3"/>
        <v>27084</v>
      </c>
      <c r="I9" s="13">
        <f t="shared" si="3"/>
        <v>18711</v>
      </c>
      <c r="J9" s="11">
        <f t="shared" si="2"/>
        <v>182043</v>
      </c>
    </row>
    <row r="10" spans="1:10" ht="17.25" customHeight="1">
      <c r="A10" s="31" t="s">
        <v>20</v>
      </c>
      <c r="B10" s="13">
        <v>21472</v>
      </c>
      <c r="C10" s="13">
        <v>30501</v>
      </c>
      <c r="D10" s="13">
        <v>27278</v>
      </c>
      <c r="E10" s="13">
        <v>19350</v>
      </c>
      <c r="F10" s="13">
        <v>14972</v>
      </c>
      <c r="G10" s="13">
        <v>22675</v>
      </c>
      <c r="H10" s="13">
        <v>27084</v>
      </c>
      <c r="I10" s="13">
        <v>18711</v>
      </c>
      <c r="J10" s="11">
        <f>SUM(B10:I10)</f>
        <v>182043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79139</v>
      </c>
      <c r="C12" s="17">
        <f t="shared" si="4"/>
        <v>101776</v>
      </c>
      <c r="D12" s="17">
        <f t="shared" si="4"/>
        <v>94919</v>
      </c>
      <c r="E12" s="17">
        <f t="shared" si="4"/>
        <v>69771</v>
      </c>
      <c r="F12" s="17">
        <f t="shared" si="4"/>
        <v>57479</v>
      </c>
      <c r="G12" s="17">
        <f t="shared" si="4"/>
        <v>107539</v>
      </c>
      <c r="H12" s="17">
        <f t="shared" si="4"/>
        <v>167913</v>
      </c>
      <c r="I12" s="17">
        <f t="shared" si="4"/>
        <v>65661</v>
      </c>
      <c r="J12" s="11">
        <f t="shared" si="2"/>
        <v>744197</v>
      </c>
    </row>
    <row r="13" spans="1:10" ht="17.25" customHeight="1">
      <c r="A13" s="14" t="s">
        <v>22</v>
      </c>
      <c r="B13" s="13">
        <v>35384</v>
      </c>
      <c r="C13" s="13">
        <v>49873</v>
      </c>
      <c r="D13" s="13">
        <v>46662</v>
      </c>
      <c r="E13" s="13">
        <v>35629</v>
      </c>
      <c r="F13" s="13">
        <v>28372</v>
      </c>
      <c r="G13" s="13">
        <v>49743</v>
      </c>
      <c r="H13" s="13">
        <v>74396</v>
      </c>
      <c r="I13" s="13">
        <v>28481</v>
      </c>
      <c r="J13" s="11">
        <f t="shared" si="2"/>
        <v>348540</v>
      </c>
    </row>
    <row r="14" spans="1:10" ht="17.25" customHeight="1">
      <c r="A14" s="14" t="s">
        <v>23</v>
      </c>
      <c r="B14" s="13">
        <v>35364</v>
      </c>
      <c r="C14" s="13">
        <v>40362</v>
      </c>
      <c r="D14" s="13">
        <v>39111</v>
      </c>
      <c r="E14" s="13">
        <v>27156</v>
      </c>
      <c r="F14" s="13">
        <v>23386</v>
      </c>
      <c r="G14" s="13">
        <v>47531</v>
      </c>
      <c r="H14" s="13">
        <v>80131</v>
      </c>
      <c r="I14" s="13">
        <v>30465</v>
      </c>
      <c r="J14" s="11">
        <f t="shared" si="2"/>
        <v>323506</v>
      </c>
    </row>
    <row r="15" spans="1:10" ht="17.25" customHeight="1">
      <c r="A15" s="14" t="s">
        <v>24</v>
      </c>
      <c r="B15" s="13">
        <v>8391</v>
      </c>
      <c r="C15" s="13">
        <v>11541</v>
      </c>
      <c r="D15" s="13">
        <v>9146</v>
      </c>
      <c r="E15" s="13">
        <v>6986</v>
      </c>
      <c r="F15" s="13">
        <v>5721</v>
      </c>
      <c r="G15" s="13">
        <v>10265</v>
      </c>
      <c r="H15" s="13">
        <v>13386</v>
      </c>
      <c r="I15" s="13">
        <v>6715</v>
      </c>
      <c r="J15" s="11">
        <f t="shared" si="2"/>
        <v>72151</v>
      </c>
    </row>
    <row r="16" spans="1:10" ht="17.25" customHeight="1">
      <c r="A16" s="16" t="s">
        <v>25</v>
      </c>
      <c r="B16" s="11">
        <f>+B17+B18+B19</f>
        <v>60310</v>
      </c>
      <c r="C16" s="11">
        <f t="shared" ref="C16:I16" si="5">+C17+C18+C19</f>
        <v>67601</v>
      </c>
      <c r="D16" s="11">
        <f t="shared" si="5"/>
        <v>66989</v>
      </c>
      <c r="E16" s="11">
        <f t="shared" si="5"/>
        <v>50470</v>
      </c>
      <c r="F16" s="11">
        <f t="shared" si="5"/>
        <v>39455</v>
      </c>
      <c r="G16" s="11">
        <f t="shared" si="5"/>
        <v>98394</v>
      </c>
      <c r="H16" s="11">
        <f t="shared" si="5"/>
        <v>160656</v>
      </c>
      <c r="I16" s="11">
        <f t="shared" si="5"/>
        <v>46136</v>
      </c>
      <c r="J16" s="11">
        <f t="shared" si="2"/>
        <v>590011</v>
      </c>
    </row>
    <row r="17" spans="1:10" ht="17.25" customHeight="1">
      <c r="A17" s="12" t="s">
        <v>26</v>
      </c>
      <c r="B17" s="13">
        <v>33144</v>
      </c>
      <c r="C17" s="13">
        <v>41901</v>
      </c>
      <c r="D17" s="13">
        <v>40276</v>
      </c>
      <c r="E17" s="13">
        <v>30813</v>
      </c>
      <c r="F17" s="13">
        <v>24185</v>
      </c>
      <c r="G17" s="13">
        <v>55099</v>
      </c>
      <c r="H17" s="13">
        <v>83831</v>
      </c>
      <c r="I17" s="13">
        <v>26220</v>
      </c>
      <c r="J17" s="11">
        <f t="shared" si="2"/>
        <v>335469</v>
      </c>
    </row>
    <row r="18" spans="1:10" ht="17.25" customHeight="1">
      <c r="A18" s="12" t="s">
        <v>27</v>
      </c>
      <c r="B18" s="13">
        <v>22160</v>
      </c>
      <c r="C18" s="13">
        <v>20322</v>
      </c>
      <c r="D18" s="13">
        <v>21886</v>
      </c>
      <c r="E18" s="13">
        <v>15748</v>
      </c>
      <c r="F18" s="13">
        <v>12466</v>
      </c>
      <c r="G18" s="13">
        <v>36096</v>
      </c>
      <c r="H18" s="13">
        <v>66661</v>
      </c>
      <c r="I18" s="13">
        <v>16631</v>
      </c>
      <c r="J18" s="11">
        <f t="shared" si="2"/>
        <v>211970</v>
      </c>
    </row>
    <row r="19" spans="1:10" ht="17.25" customHeight="1">
      <c r="A19" s="12" t="s">
        <v>28</v>
      </c>
      <c r="B19" s="13">
        <v>5006</v>
      </c>
      <c r="C19" s="13">
        <v>5378</v>
      </c>
      <c r="D19" s="13">
        <v>4827</v>
      </c>
      <c r="E19" s="13">
        <v>3909</v>
      </c>
      <c r="F19" s="13">
        <v>2804</v>
      </c>
      <c r="G19" s="13">
        <v>7199</v>
      </c>
      <c r="H19" s="13">
        <v>10164</v>
      </c>
      <c r="I19" s="13">
        <v>3285</v>
      </c>
      <c r="J19" s="11">
        <f t="shared" si="2"/>
        <v>42572</v>
      </c>
    </row>
    <row r="20" spans="1:10" ht="17.25" customHeight="1">
      <c r="A20" s="16" t="s">
        <v>29</v>
      </c>
      <c r="B20" s="13">
        <v>14312</v>
      </c>
      <c r="C20" s="13">
        <v>21240</v>
      </c>
      <c r="D20" s="13">
        <v>23104</v>
      </c>
      <c r="E20" s="13">
        <v>20968</v>
      </c>
      <c r="F20" s="13">
        <v>12839</v>
      </c>
      <c r="G20" s="13">
        <v>20609</v>
      </c>
      <c r="H20" s="13">
        <v>20761</v>
      </c>
      <c r="I20" s="13">
        <v>8261</v>
      </c>
      <c r="J20" s="11">
        <f t="shared" si="2"/>
        <v>142094</v>
      </c>
    </row>
    <row r="21" spans="1:10" ht="17.25" customHeight="1">
      <c r="A21" s="12" t="s">
        <v>30</v>
      </c>
      <c r="B21" s="13">
        <f>ROUND(B$20*0.57,0)</f>
        <v>8158</v>
      </c>
      <c r="C21" s="13">
        <f>ROUND(C$20*0.57,0)</f>
        <v>12107</v>
      </c>
      <c r="D21" s="13">
        <f t="shared" ref="D21:I21" si="6">ROUND(D$20*0.57,0)</f>
        <v>13169</v>
      </c>
      <c r="E21" s="13">
        <f t="shared" si="6"/>
        <v>11952</v>
      </c>
      <c r="F21" s="13">
        <f t="shared" si="6"/>
        <v>7318</v>
      </c>
      <c r="G21" s="13">
        <f t="shared" si="6"/>
        <v>11747</v>
      </c>
      <c r="H21" s="13">
        <f t="shared" si="6"/>
        <v>11834</v>
      </c>
      <c r="I21" s="13">
        <f t="shared" si="6"/>
        <v>4709</v>
      </c>
      <c r="J21" s="11">
        <f t="shared" si="2"/>
        <v>80994</v>
      </c>
    </row>
    <row r="22" spans="1:10" ht="17.25" customHeight="1">
      <c r="A22" s="12" t="s">
        <v>31</v>
      </c>
      <c r="B22" s="13">
        <f>ROUND(B$20*0.43,0)</f>
        <v>6154</v>
      </c>
      <c r="C22" s="13">
        <f t="shared" ref="C22:I22" si="7">ROUND(C$20*0.43,0)</f>
        <v>9133</v>
      </c>
      <c r="D22" s="13">
        <f t="shared" si="7"/>
        <v>9935</v>
      </c>
      <c r="E22" s="13">
        <f t="shared" si="7"/>
        <v>9016</v>
      </c>
      <c r="F22" s="13">
        <f t="shared" si="7"/>
        <v>5521</v>
      </c>
      <c r="G22" s="13">
        <f t="shared" si="7"/>
        <v>8862</v>
      </c>
      <c r="H22" s="13">
        <f t="shared" si="7"/>
        <v>8927</v>
      </c>
      <c r="I22" s="13">
        <f t="shared" si="7"/>
        <v>3552</v>
      </c>
      <c r="J22" s="11">
        <f t="shared" si="2"/>
        <v>61100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899</v>
      </c>
      <c r="J23" s="11">
        <f t="shared" si="2"/>
        <v>899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24977.8</v>
      </c>
      <c r="J31" s="24">
        <f t="shared" ref="J31:J67" si="9">SUM(B31:I31)</f>
        <v>24977.8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412909.55</v>
      </c>
      <c r="C43" s="23">
        <f t="shared" ref="C43:I43" si="10">+C44+C52</f>
        <v>593186.68000000005</v>
      </c>
      <c r="D43" s="23">
        <f t="shared" si="10"/>
        <v>599376.67999999993</v>
      </c>
      <c r="E43" s="23">
        <f t="shared" si="10"/>
        <v>458479.68000000005</v>
      </c>
      <c r="F43" s="23">
        <f t="shared" si="10"/>
        <v>310890.89</v>
      </c>
      <c r="G43" s="23">
        <f t="shared" si="10"/>
        <v>617983.52</v>
      </c>
      <c r="H43" s="23">
        <f t="shared" si="10"/>
        <v>804827.18</v>
      </c>
      <c r="I43" s="23">
        <f t="shared" si="10"/>
        <v>356333.37</v>
      </c>
      <c r="J43" s="23">
        <f t="shared" si="9"/>
        <v>4153987.5500000003</v>
      </c>
    </row>
    <row r="44" spans="1:10" ht="17.25" customHeight="1">
      <c r="A44" s="16" t="s">
        <v>52</v>
      </c>
      <c r="B44" s="24">
        <f>SUM(B45:B51)</f>
        <v>397936.62</v>
      </c>
      <c r="C44" s="24">
        <f t="shared" ref="C44:J44" si="11">SUM(C45:C51)</f>
        <v>572727.53</v>
      </c>
      <c r="D44" s="24">
        <f t="shared" si="11"/>
        <v>579020.98</v>
      </c>
      <c r="E44" s="24">
        <f t="shared" si="11"/>
        <v>439573.29000000004</v>
      </c>
      <c r="F44" s="24">
        <f t="shared" si="11"/>
        <v>291616.39</v>
      </c>
      <c r="G44" s="24">
        <f t="shared" si="11"/>
        <v>600014.85</v>
      </c>
      <c r="H44" s="24">
        <f t="shared" si="11"/>
        <v>779591.04</v>
      </c>
      <c r="I44" s="24">
        <f t="shared" si="11"/>
        <v>341158.22</v>
      </c>
      <c r="J44" s="24">
        <f t="shared" si="11"/>
        <v>4001638.92</v>
      </c>
    </row>
    <row r="45" spans="1:10" ht="17.25" customHeight="1">
      <c r="A45" s="37" t="s">
        <v>53</v>
      </c>
      <c r="B45" s="24">
        <f t="shared" ref="B45:I45" si="12">ROUND(B26*B7,2)</f>
        <v>397936.62</v>
      </c>
      <c r="C45" s="24">
        <f t="shared" si="12"/>
        <v>571457.36</v>
      </c>
      <c r="D45" s="24">
        <f t="shared" si="12"/>
        <v>579020.98</v>
      </c>
      <c r="E45" s="24">
        <f t="shared" si="12"/>
        <v>430137.56</v>
      </c>
      <c r="F45" s="24">
        <f t="shared" si="12"/>
        <v>291616.39</v>
      </c>
      <c r="G45" s="24">
        <f t="shared" si="12"/>
        <v>600014.85</v>
      </c>
      <c r="H45" s="24">
        <f t="shared" si="12"/>
        <v>779591.04</v>
      </c>
      <c r="I45" s="24">
        <f t="shared" si="12"/>
        <v>316180.42</v>
      </c>
      <c r="J45" s="24">
        <f t="shared" si="9"/>
        <v>3965955.22</v>
      </c>
    </row>
    <row r="46" spans="1:10" ht="17.25" customHeight="1">
      <c r="A46" s="37" t="s">
        <v>54</v>
      </c>
      <c r="B46" s="20">
        <v>0</v>
      </c>
      <c r="C46" s="24">
        <f>ROUND(C27*C7,2)</f>
        <v>1270.17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1270.17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12895.78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12895.78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-3460.05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-3460.05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24977.8</v>
      </c>
      <c r="J49" s="24">
        <f>SUM(B49:I49)</f>
        <v>24977.8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-64416</v>
      </c>
      <c r="C56" s="38">
        <f t="shared" si="13"/>
        <v>-91705.91</v>
      </c>
      <c r="D56" s="38">
        <f t="shared" si="13"/>
        <v>-82960.94</v>
      </c>
      <c r="E56" s="38">
        <f t="shared" si="13"/>
        <v>-410399.5</v>
      </c>
      <c r="F56" s="38">
        <f t="shared" si="13"/>
        <v>-46416.66</v>
      </c>
      <c r="G56" s="38">
        <f t="shared" si="13"/>
        <v>-68418.33</v>
      </c>
      <c r="H56" s="38">
        <f t="shared" si="13"/>
        <v>-81275.61</v>
      </c>
      <c r="I56" s="38">
        <f t="shared" si="13"/>
        <v>-56133</v>
      </c>
      <c r="J56" s="38">
        <f t="shared" si="9"/>
        <v>-901725.95</v>
      </c>
    </row>
    <row r="57" spans="1:10" ht="18.75" customHeight="1">
      <c r="A57" s="16" t="s">
        <v>99</v>
      </c>
      <c r="B57" s="38">
        <f t="shared" ref="B57:I57" si="14">B58+B59+B60+B61+B62+B63</f>
        <v>-64416</v>
      </c>
      <c r="C57" s="38">
        <f t="shared" si="14"/>
        <v>-91503</v>
      </c>
      <c r="D57" s="38">
        <f t="shared" si="14"/>
        <v>-81834</v>
      </c>
      <c r="E57" s="38">
        <f t="shared" si="14"/>
        <v>-58050</v>
      </c>
      <c r="F57" s="38">
        <f t="shared" si="14"/>
        <v>-44916</v>
      </c>
      <c r="G57" s="38">
        <f t="shared" si="14"/>
        <v>-68025</v>
      </c>
      <c r="H57" s="38">
        <f t="shared" si="14"/>
        <v>-81252</v>
      </c>
      <c r="I57" s="38">
        <f t="shared" si="14"/>
        <v>-56133</v>
      </c>
      <c r="J57" s="38">
        <f t="shared" si="9"/>
        <v>-546129</v>
      </c>
    </row>
    <row r="58" spans="1:10" ht="18.75" customHeight="1">
      <c r="A58" s="12" t="s">
        <v>100</v>
      </c>
      <c r="B58" s="38">
        <f>-ROUND(B9*$D$3,2)</f>
        <v>-64416</v>
      </c>
      <c r="C58" s="38">
        <f t="shared" ref="C58:I58" si="15">-ROUND(C9*$D$3,2)</f>
        <v>-91503</v>
      </c>
      <c r="D58" s="38">
        <f t="shared" si="15"/>
        <v>-81834</v>
      </c>
      <c r="E58" s="38">
        <f t="shared" si="15"/>
        <v>-58050</v>
      </c>
      <c r="F58" s="38">
        <f t="shared" si="15"/>
        <v>-44916</v>
      </c>
      <c r="G58" s="38">
        <f t="shared" si="15"/>
        <v>-68025</v>
      </c>
      <c r="H58" s="38">
        <f t="shared" si="15"/>
        <v>-81252</v>
      </c>
      <c r="I58" s="38">
        <f t="shared" si="15"/>
        <v>-56133</v>
      </c>
      <c r="J58" s="38">
        <f t="shared" si="9"/>
        <v>-546129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104</v>
      </c>
      <c r="B64" s="20">
        <v>0</v>
      </c>
      <c r="C64" s="52">
        <f t="shared" ref="C64:I64" si="16">SUM(C65:C85)</f>
        <v>-202.91</v>
      </c>
      <c r="D64" s="52">
        <f t="shared" si="16"/>
        <v>-1126.9399999999998</v>
      </c>
      <c r="E64" s="52">
        <f t="shared" si="16"/>
        <v>-352349.5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52">
        <f t="shared" si="16"/>
        <v>0</v>
      </c>
      <c r="J64" s="38">
        <f t="shared" si="9"/>
        <v>-355596.94999999995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-350000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-350000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118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8">+B90+B91</f>
        <v>348493.55</v>
      </c>
      <c r="C89" s="25">
        <f t="shared" si="18"/>
        <v>501480.77000000008</v>
      </c>
      <c r="D89" s="25">
        <f t="shared" si="18"/>
        <v>516415.74</v>
      </c>
      <c r="E89" s="25">
        <f t="shared" si="18"/>
        <v>48080.180000000037</v>
      </c>
      <c r="F89" s="25">
        <f t="shared" si="18"/>
        <v>264474.23</v>
      </c>
      <c r="G89" s="25">
        <f t="shared" si="18"/>
        <v>549565.19000000006</v>
      </c>
      <c r="H89" s="25">
        <f t="shared" si="18"/>
        <v>723551.57000000007</v>
      </c>
      <c r="I89" s="25">
        <f t="shared" si="18"/>
        <v>300200.37</v>
      </c>
      <c r="J89" s="53">
        <f>SUM(B89:I89)</f>
        <v>3252261.6000000006</v>
      </c>
    </row>
    <row r="90" spans="1:10" ht="18.75" customHeight="1">
      <c r="A90" s="16" t="s">
        <v>107</v>
      </c>
      <c r="B90" s="25">
        <f t="shared" ref="B90:I90" si="19">+B44+B57+B64+B86</f>
        <v>333520.62</v>
      </c>
      <c r="C90" s="25">
        <f t="shared" si="19"/>
        <v>481021.62000000005</v>
      </c>
      <c r="D90" s="25">
        <f t="shared" si="19"/>
        <v>496060.04</v>
      </c>
      <c r="E90" s="25">
        <f t="shared" si="19"/>
        <v>29173.790000000037</v>
      </c>
      <c r="F90" s="25">
        <f t="shared" si="19"/>
        <v>245199.73</v>
      </c>
      <c r="G90" s="25">
        <f t="shared" si="19"/>
        <v>531596.52</v>
      </c>
      <c r="H90" s="25">
        <f t="shared" si="19"/>
        <v>698315.43</v>
      </c>
      <c r="I90" s="25">
        <f t="shared" si="19"/>
        <v>285025.21999999997</v>
      </c>
      <c r="J90" s="53">
        <f>SUM(B90:I90)</f>
        <v>3099912.9700000007</v>
      </c>
    </row>
    <row r="91" spans="1:10" ht="18.75" customHeight="1">
      <c r="A91" s="16" t="s">
        <v>111</v>
      </c>
      <c r="B91" s="25">
        <f t="shared" ref="B91:I91" si="20">IF(+B52+B87+B92&lt;0,0,(B52+B87+B92))</f>
        <v>14972.93</v>
      </c>
      <c r="C91" s="25">
        <f t="shared" si="20"/>
        <v>20459.150000000001</v>
      </c>
      <c r="D91" s="25">
        <f t="shared" si="20"/>
        <v>20355.7</v>
      </c>
      <c r="E91" s="20">
        <f t="shared" si="20"/>
        <v>18906.39</v>
      </c>
      <c r="F91" s="25">
        <f t="shared" si="20"/>
        <v>19274.5</v>
      </c>
      <c r="G91" s="20">
        <f t="shared" si="20"/>
        <v>17968.669999999998</v>
      </c>
      <c r="H91" s="25">
        <f t="shared" si="20"/>
        <v>25236.14</v>
      </c>
      <c r="I91" s="20">
        <f t="shared" si="20"/>
        <v>15175.15</v>
      </c>
      <c r="J91" s="53">
        <f>SUM(B91:I91)</f>
        <v>152348.62999999998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3252261.6099999994</v>
      </c>
    </row>
    <row r="98" spans="1:10" ht="18.75" customHeight="1">
      <c r="A98" s="27" t="s">
        <v>83</v>
      </c>
      <c r="B98" s="28">
        <v>44847.040000000001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1">SUM(B98:I98)</f>
        <v>44847.040000000001</v>
      </c>
    </row>
    <row r="99" spans="1:10" ht="18.75" customHeight="1">
      <c r="A99" s="27" t="s">
        <v>84</v>
      </c>
      <c r="B99" s="28">
        <v>303646.51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303646.51</v>
      </c>
    </row>
    <row r="100" spans="1:10" ht="18.75" customHeight="1">
      <c r="A100" s="27" t="s">
        <v>85</v>
      </c>
      <c r="B100" s="44">
        <v>0</v>
      </c>
      <c r="C100" s="28">
        <f>+C89</f>
        <v>501480.77000000008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501480.77000000008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516415.74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516415.74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2071.34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2071.34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17808.16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17808.16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27818.51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1"/>
        <v>27818.51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382.18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1"/>
        <v>382.18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264474.23</v>
      </c>
      <c r="G106" s="44">
        <v>0</v>
      </c>
      <c r="H106" s="44">
        <v>0</v>
      </c>
      <c r="I106" s="44">
        <v>0</v>
      </c>
      <c r="J106" s="45">
        <f t="shared" si="21"/>
        <v>264474.23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73825.179999999993</v>
      </c>
      <c r="H107" s="44">
        <v>0</v>
      </c>
      <c r="I107" s="44">
        <v>0</v>
      </c>
      <c r="J107" s="45">
        <f t="shared" si="21"/>
        <v>73825.179999999993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101587.21</v>
      </c>
      <c r="H108" s="44">
        <v>0</v>
      </c>
      <c r="I108" s="44">
        <v>0</v>
      </c>
      <c r="J108" s="45">
        <f t="shared" si="21"/>
        <v>101587.21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126619.05</v>
      </c>
      <c r="H109" s="44">
        <v>0</v>
      </c>
      <c r="I109" s="44">
        <v>0</v>
      </c>
      <c r="J109" s="45">
        <f t="shared" si="21"/>
        <v>126619.05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247533.75</v>
      </c>
      <c r="H110" s="44">
        <v>0</v>
      </c>
      <c r="I110" s="44">
        <v>0</v>
      </c>
      <c r="J110" s="45">
        <f t="shared" si="21"/>
        <v>247533.75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202338.84</v>
      </c>
      <c r="I111" s="44">
        <v>0</v>
      </c>
      <c r="J111" s="45">
        <f t="shared" si="21"/>
        <v>202338.84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21835.61</v>
      </c>
      <c r="I112" s="44">
        <v>0</v>
      </c>
      <c r="J112" s="45">
        <f t="shared" si="21"/>
        <v>21835.61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122280.93</v>
      </c>
      <c r="I113" s="44">
        <v>0</v>
      </c>
      <c r="J113" s="45">
        <f t="shared" si="21"/>
        <v>122280.93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100134.92</v>
      </c>
      <c r="I114" s="44">
        <v>0</v>
      </c>
      <c r="J114" s="45">
        <f t="shared" si="21"/>
        <v>100134.92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276961.26</v>
      </c>
      <c r="I115" s="44">
        <v>0</v>
      </c>
      <c r="J115" s="45">
        <f t="shared" si="21"/>
        <v>276961.26</v>
      </c>
    </row>
    <row r="116" spans="1:10" ht="18.75" customHeight="1">
      <c r="A116" s="27" t="s">
        <v>120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114943.89</v>
      </c>
      <c r="J116" s="45">
        <f t="shared" si="21"/>
        <v>114943.89</v>
      </c>
    </row>
    <row r="117" spans="1:10" ht="18.75" customHeight="1">
      <c r="A117" s="29" t="s">
        <v>121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185256.49</v>
      </c>
      <c r="J117" s="48">
        <f t="shared" si="21"/>
        <v>185256.49</v>
      </c>
    </row>
    <row r="118" spans="1:10" ht="18.75" customHeight="1">
      <c r="A118" s="49"/>
      <c r="B118" s="56"/>
      <c r="C118" s="56"/>
      <c r="D118" s="56"/>
      <c r="E118" s="56"/>
      <c r="F118" s="56"/>
      <c r="G118" s="56"/>
      <c r="H118" s="56"/>
      <c r="I118" s="56"/>
      <c r="J118" s="57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2013-10-03T18:52:50Z</dcterms:modified>
</cp:coreProperties>
</file>