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64" l="1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E44" s="1"/>
  <c r="C45"/>
  <c r="C46"/>
  <c r="J46" s="1"/>
  <c r="J9"/>
  <c r="J56" l="1"/>
  <c r="C44"/>
  <c r="E90"/>
  <c r="E89" s="1"/>
  <c r="E43"/>
  <c r="J45"/>
  <c r="J44" s="1"/>
  <c r="B44"/>
  <c r="B43" l="1"/>
  <c r="J43" s="1"/>
  <c r="B90"/>
  <c r="C90"/>
  <c r="C89" s="1"/>
  <c r="C100" s="1"/>
  <c r="J100" s="1"/>
  <c r="J97" s="1"/>
  <c r="C43"/>
  <c r="B89" l="1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<sst xmlns="http://schemas.openxmlformats.org/spreadsheetml/2006/main" count="122" uniqueCount="122">
  <si>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</si>
  <si>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</si>
  <si>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</si>
  <si>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</si>
  <si>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</si>
  <si>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</si>
  <si>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</si>
  <si>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</si>
  <si>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</si>
  <si>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</si>
  <si>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</si>
  <si>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</si>
  <si>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</si>
  <si>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</si>
  <si>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</si>
  <si>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</si>
  <si>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</si>
  <si>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</si>
  <si>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</si>
  <si>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</si>
  <si>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</si>
  <si>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</si>
  <si>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</si>
  <si>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</si>
  <si>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</si>
  <si>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</si>
  <si>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</si>
  <si>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</si>
  <si>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</si>
  <si>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</si>
  <si>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</si>
  <si>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</si>
  <si>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</si>
  <si>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</si>
  <si>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</si>
  <si>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</si>
  <si>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</si>
  <si>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</si>
  <si>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</si>
  <si>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</si>
  <si>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</si>
  <si>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</si>
  <si>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</si>
  <si>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</si>
  <si>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</si>
  <si>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</si>
  <si>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</si>
  <si>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</si>
  <si>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</si>
  <si>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</si>
  <si>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</si>
  <si>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</si>
  <si>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</si>
  <si>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</si>
  <si>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</si>
  <si>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</si>
  <si>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</si>
  <si>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</si>
  <si>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</si>
  <si>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</si>
  <si>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</si>
  <si>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</si>
  <si>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</si>
  <si>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</si>
  <si>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</si>
  <si>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</si>
  <si>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</si>
  <si>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</si>
  <si>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</si>
  <si>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</si>
  <si>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</si>
  <si>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</si>
  <si>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</si>
  <si>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</si>
  <si>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</si>
  <si>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</si>
  <si>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</si>
  <si>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</si>
  <si>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</si>
  <si>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</si>
  <si>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</si>
  <si>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</si>
  <si>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</si>
  <si>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</si>
  <si>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</si>
  <si>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</si>
  <si>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</si>
  <si>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</si>
  <si>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</si>
  <si>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</si>
  <si>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</si>
  <si>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</si>
  <si>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</si>
  <si>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</si>
  <si>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</si>
  <si>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</si>
  <si>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</si>
  <si>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</si>
  <si>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</si>
  <si>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</si>
  <si>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</si>
  <si>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</si>
  <si>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</si>
  <si>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</si>
  <si>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</si>
  <si>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</si>
  <si>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</si>
  <si>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</si>
  <si>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</si>
  <si>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</si>
  <si>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</si>
  <si>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</si>
  <si>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</si>
  <si>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</si>
  <si>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</si>
  <si>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</si>
  <si>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</si>
  <si>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</si>
  <si>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</si>
  <si>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28/09/13 - VENCIMENTO 04/10/13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</si>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</sst>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332965</v>
      </c>
      <c r="C7" s="9">
        <f t="shared" si="0"/>
        <v>416981</v>
      </c>
      <c r="D7" s="9">
        <f t="shared" si="0"/>
        <v>416796</v>
      </c>
      <c r="E7" s="9">
        <f t="shared" si="0"/>
        <v>297830</v>
      </c>
      <c r="F7" s="9">
        <f t="shared" si="0"/>
        <v>265047</v>
      </c>
      <c r="G7" s="9">
        <f t="shared" si="0"/>
        <v>451955</v>
      </c>
      <c r="H7" s="9">
        <f t="shared" si="0"/>
        <v>668928</v>
      </c>
      <c r="I7" s="9">
        <f t="shared" si="0"/>
        <v>266955</v>
      </c>
      <c r="J7" s="9">
        <f t="shared" si="0"/>
        <v>3117457</v>
      </c>
    </row>
    <row r="8" spans="1:10" ht="17.25" customHeight="1">
      <c r="A8" s="10" t="s">
        <v>34</v>
      </c>
      <c r="B8" s="11">
        <f>B9+B12</f>
        <v>196941</v>
      </c>
      <c r="C8" s="11">
        <f t="shared" ref="C8:I8" si="1">C9+C12</f>
        <v>255437</v>
      </c>
      <c r="D8" s="11">
        <f t="shared" si="1"/>
        <v>245369</v>
      </c>
      <c r="E8" s="11">
        <f t="shared" si="1"/>
        <v>170917</v>
      </c>
      <c r="F8" s="11">
        <f t="shared" si="1"/>
        <v>158649</v>
      </c>
      <c r="G8" s="11">
        <f t="shared" si="1"/>
        <v>246718</v>
      </c>
      <c r="H8" s="11">
        <f t="shared" si="1"/>
        <v>355799</v>
      </c>
      <c r="I8" s="11">
        <f t="shared" si="1"/>
        <v>165135</v>
      </c>
      <c r="J8" s="11">
        <f t="shared" ref="J8:J23" si="2">SUM(B8:I8)</f>
        <v>1794965</v>
      </c>
    </row>
    <row r="9" spans="1:10" ht="17.25" customHeight="1">
      <c r="A9" s="15" t="s">
        <v>19</v>
      </c>
      <c r="B9" s="13">
        <f>+B10+B11</f>
        <v>34843</v>
      </c>
      <c r="C9" s="13">
        <f t="shared" ref="C9:I9" si="3">+C10+C11</f>
        <v>49493</v>
      </c>
      <c r="D9" s="13">
        <f t="shared" si="3"/>
        <v>44504</v>
      </c>
      <c r="E9" s="13">
        <f t="shared" si="3"/>
        <v>30821</v>
      </c>
      <c r="F9" s="13">
        <f t="shared" si="3"/>
        <v>29241</v>
      </c>
      <c r="G9" s="13">
        <f t="shared" si="3"/>
        <v>37060</v>
      </c>
      <c r="H9" s="13">
        <f t="shared" si="3"/>
        <v>40951</v>
      </c>
      <c r="I9" s="13">
        <f t="shared" si="3"/>
        <v>32893</v>
      </c>
      <c r="J9" s="11">
        <f t="shared" si="2"/>
        <v>299806</v>
      </c>
    </row>
    <row r="10" spans="1:10" ht="17.25" customHeight="1">
      <c r="A10" s="31" t="s">
        <v>20</v>
      </c>
      <c r="B10" s="13">
        <v>34843</v>
      </c>
      <c r="C10" s="13">
        <v>49493</v>
      </c>
      <c r="D10" s="13">
        <v>44504</v>
      </c>
      <c r="E10" s="13">
        <v>30821</v>
      </c>
      <c r="F10" s="13">
        <v>29241</v>
      </c>
      <c r="G10" s="13">
        <v>37060</v>
      </c>
      <c r="H10" s="13">
        <v>40951</v>
      </c>
      <c r="I10" s="13">
        <v>32893</v>
      </c>
      <c r="J10" s="11">
        <f>SUM(B10:I10)</f>
        <v>299806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162098</v>
      </c>
      <c r="C12" s="17">
        <f t="shared" si="4"/>
        <v>205944</v>
      </c>
      <c r="D12" s="17">
        <f t="shared" si="4"/>
        <v>200865</v>
      </c>
      <c r="E12" s="17">
        <f t="shared" si="4"/>
        <v>140096</v>
      </c>
      <c r="F12" s="17">
        <f t="shared" si="4"/>
        <v>129408</v>
      </c>
      <c r="G12" s="17">
        <f t="shared" si="4"/>
        <v>209658</v>
      </c>
      <c r="H12" s="17">
        <f t="shared" si="4"/>
        <v>314848</v>
      </c>
      <c r="I12" s="17">
        <f t="shared" si="4"/>
        <v>132242</v>
      </c>
      <c r="J12" s="11">
        <f t="shared" si="2"/>
        <v>1495159</v>
      </c>
    </row>
    <row r="13" spans="1:10" ht="17.25" customHeight="1">
      <c r="A13" s="14" t="s">
        <v>22</v>
      </c>
      <c r="B13" s="13">
        <v>75680</v>
      </c>
      <c r="C13" s="13">
        <v>105004</v>
      </c>
      <c r="D13" s="13">
        <v>103887</v>
      </c>
      <c r="E13" s="13">
        <v>74061</v>
      </c>
      <c r="F13" s="13">
        <v>65669</v>
      </c>
      <c r="G13" s="13">
        <v>103358</v>
      </c>
      <c r="H13" s="13">
        <v>149877</v>
      </c>
      <c r="I13" s="13">
        <v>61533</v>
      </c>
      <c r="J13" s="11">
        <f t="shared" si="2"/>
        <v>739069</v>
      </c>
    </row>
    <row r="14" spans="1:10" ht="17.25" customHeight="1">
      <c r="A14" s="14" t="s">
        <v>23</v>
      </c>
      <c r="B14" s="13">
        <v>66907</v>
      </c>
      <c r="C14" s="13">
        <v>75381</v>
      </c>
      <c r="D14" s="13">
        <v>74932</v>
      </c>
      <c r="E14" s="13">
        <v>50156</v>
      </c>
      <c r="F14" s="13">
        <v>49366</v>
      </c>
      <c r="G14" s="13">
        <v>83805</v>
      </c>
      <c r="H14" s="13">
        <v>137492</v>
      </c>
      <c r="I14" s="13">
        <v>55500</v>
      </c>
      <c r="J14" s="11">
        <f t="shared" si="2"/>
        <v>593539</v>
      </c>
    </row>
    <row r="15" spans="1:10" ht="17.25" customHeight="1">
      <c r="A15" s="14" t="s">
        <v>24</v>
      </c>
      <c r="B15" s="13">
        <v>19511</v>
      </c>
      <c r="C15" s="13">
        <v>25559</v>
      </c>
      <c r="D15" s="13">
        <v>22046</v>
      </c>
      <c r="E15" s="13">
        <v>15879</v>
      </c>
      <c r="F15" s="13">
        <v>14373</v>
      </c>
      <c r="G15" s="13">
        <v>22495</v>
      </c>
      <c r="H15" s="13">
        <v>27479</v>
      </c>
      <c r="I15" s="13">
        <v>15209</v>
      </c>
      <c r="J15" s="11">
        <f t="shared" si="2"/>
        <v>162551</v>
      </c>
    </row>
    <row r="16" spans="1:10" ht="17.25" customHeight="1">
      <c r="A16" s="16" t="s">
        <v>25</v>
      </c>
      <c r="B16" s="11">
        <f>+B17+B18+B19</f>
        <v>111605</v>
      </c>
      <c r="C16" s="11">
        <f t="shared" ref="C16:I16" si="5">+C17+C18+C19</f>
        <v>125572</v>
      </c>
      <c r="D16" s="11">
        <f t="shared" si="5"/>
        <v>130312</v>
      </c>
      <c r="E16" s="11">
        <f t="shared" si="5"/>
        <v>93566</v>
      </c>
      <c r="F16" s="11">
        <f t="shared" si="5"/>
        <v>82681</v>
      </c>
      <c r="G16" s="11">
        <f t="shared" si="5"/>
        <v>170866</v>
      </c>
      <c r="H16" s="11">
        <f t="shared" si="5"/>
        <v>278483</v>
      </c>
      <c r="I16" s="11">
        <f t="shared" si="5"/>
        <v>83953</v>
      </c>
      <c r="J16" s="11">
        <f t="shared" si="2"/>
        <v>1077038</v>
      </c>
    </row>
    <row r="17" spans="1:10" ht="17.25" customHeight="1">
      <c r="A17" s="12" t="s">
        <v>26</v>
      </c>
      <c r="B17" s="13">
        <v>58998</v>
      </c>
      <c r="C17" s="13">
        <v>73788</v>
      </c>
      <c r="D17" s="13">
        <v>76732</v>
      </c>
      <c r="E17" s="13">
        <v>55300</v>
      </c>
      <c r="F17" s="13">
        <v>47872</v>
      </c>
      <c r="G17" s="13">
        <v>94223</v>
      </c>
      <c r="H17" s="13">
        <v>143322</v>
      </c>
      <c r="I17" s="13">
        <v>46170</v>
      </c>
      <c r="J17" s="11">
        <f t="shared" si="2"/>
        <v>596405</v>
      </c>
    </row>
    <row r="18" spans="1:10" ht="17.25" customHeight="1">
      <c r="A18" s="12" t="s">
        <v>27</v>
      </c>
      <c r="B18" s="13">
        <v>41079</v>
      </c>
      <c r="C18" s="13">
        <v>38906</v>
      </c>
      <c r="D18" s="13">
        <v>41871</v>
      </c>
      <c r="E18" s="13">
        <v>29327</v>
      </c>
      <c r="F18" s="13">
        <v>27538</v>
      </c>
      <c r="G18" s="13">
        <v>61388</v>
      </c>
      <c r="H18" s="13">
        <v>113741</v>
      </c>
      <c r="I18" s="13">
        <v>30589</v>
      </c>
      <c r="J18" s="11">
        <f t="shared" si="2"/>
        <v>384439</v>
      </c>
    </row>
    <row r="19" spans="1:10" ht="17.25" customHeight="1">
      <c r="A19" s="12" t="s">
        <v>28</v>
      </c>
      <c r="B19" s="13">
        <v>11528</v>
      </c>
      <c r="C19" s="13">
        <v>12878</v>
      </c>
      <c r="D19" s="13">
        <v>11709</v>
      </c>
      <c r="E19" s="13">
        <v>8939</v>
      </c>
      <c r="F19" s="13">
        <v>7271</v>
      </c>
      <c r="G19" s="13">
        <v>15255</v>
      </c>
      <c r="H19" s="13">
        <v>21420</v>
      </c>
      <c r="I19" s="13">
        <v>7194</v>
      </c>
      <c r="J19" s="11">
        <f t="shared" si="2"/>
        <v>96194</v>
      </c>
    </row>
    <row r="20" spans="1:10" ht="17.25" customHeight="1">
      <c r="A20" s="16" t="s">
        <v>29</v>
      </c>
      <c r="B20" s="13">
        <v>24419</v>
      </c>
      <c r="C20" s="13">
        <v>35972</v>
      </c>
      <c r="D20" s="13">
        <v>41115</v>
      </c>
      <c r="E20" s="13">
        <v>33347</v>
      </c>
      <c r="F20" s="13">
        <v>23717</v>
      </c>
      <c r="G20" s="13">
        <v>34371</v>
      </c>
      <c r="H20" s="13">
        <v>34646</v>
      </c>
      <c r="I20" s="13">
        <v>15324</v>
      </c>
      <c r="J20" s="11">
        <f t="shared" si="2"/>
        <v>242911</v>
      </c>
    </row>
    <row r="21" spans="1:10" ht="17.25" customHeight="1">
      <c r="A21" s="12" t="s">
        <v>30</v>
      </c>
      <c r="B21" s="13">
        <f>ROUND(B$20*0.57,0)</f>
        <v>13919</v>
      </c>
      <c r="C21" s="13">
        <f>ROUND(C$20*0.57,0)</f>
        <v>20504</v>
      </c>
      <c r="D21" s="13">
        <f t="shared" ref="D21:I21" si="6">ROUND(D$20*0.57,0)</f>
        <v>23436</v>
      </c>
      <c r="E21" s="13">
        <f t="shared" si="6"/>
        <v>19008</v>
      </c>
      <c r="F21" s="13">
        <f t="shared" si="6"/>
        <v>13519</v>
      </c>
      <c r="G21" s="13">
        <f t="shared" si="6"/>
        <v>19591</v>
      </c>
      <c r="H21" s="13">
        <f t="shared" si="6"/>
        <v>19748</v>
      </c>
      <c r="I21" s="13">
        <f t="shared" si="6"/>
        <v>8735</v>
      </c>
      <c r="J21" s="11">
        <f t="shared" si="2"/>
        <v>138460</v>
      </c>
    </row>
    <row r="22" spans="1:10" ht="17.25" customHeight="1">
      <c r="A22" s="12" t="s">
        <v>31</v>
      </c>
      <c r="B22" s="13">
        <f>ROUND(B$20*0.43,0)</f>
        <v>10500</v>
      </c>
      <c r="C22" s="13">
        <f t="shared" ref="C22:I22" si="7">ROUND(C$20*0.43,0)</f>
        <v>15468</v>
      </c>
      <c r="D22" s="13">
        <f t="shared" si="7"/>
        <v>17679</v>
      </c>
      <c r="E22" s="13">
        <f t="shared" si="7"/>
        <v>14339</v>
      </c>
      <c r="F22" s="13">
        <f t="shared" si="7"/>
        <v>10198</v>
      </c>
      <c r="G22" s="13">
        <f t="shared" si="7"/>
        <v>14780</v>
      </c>
      <c r="H22" s="13">
        <f t="shared" si="7"/>
        <v>14898</v>
      </c>
      <c r="I22" s="13">
        <f t="shared" si="7"/>
        <v>6589</v>
      </c>
      <c r="J22" s="11">
        <f t="shared" si="2"/>
        <v>104451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2543</v>
      </c>
      <c r="J23" s="11">
        <f t="shared" si="2"/>
        <v>2543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21256.12</v>
      </c>
      <c r="J31" s="24">
        <f t="shared" ref="J31:J67" si="9">SUM(B31:I31)</f>
        <v>21256.12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771103.15</v>
      </c>
      <c r="C43" s="23">
        <f t="shared" ref="C43:I43" si="10">+C44+C52</f>
        <v>1100500.1099999999</v>
      </c>
      <c r="D43" s="23">
        <f t="shared" si="10"/>
        <v>1157166.79</v>
      </c>
      <c r="E43" s="23">
        <f t="shared" si="10"/>
        <v>834295.83</v>
      </c>
      <c r="F43" s="23">
        <f t="shared" si="10"/>
        <v>638874.87</v>
      </c>
      <c r="G43" s="23">
        <f t="shared" si="10"/>
        <v>1106095.53</v>
      </c>
      <c r="H43" s="23">
        <f t="shared" si="10"/>
        <v>1410652.92</v>
      </c>
      <c r="I43" s="23">
        <f t="shared" si="10"/>
        <v>640764</v>
      </c>
      <c r="J43" s="23">
        <f t="shared" si="9"/>
        <v>7659453.2000000002</v>
      </c>
    </row>
    <row r="44" spans="1:10" ht="17.25" customHeight="1">
      <c r="A44" s="16" t="s">
        <v>52</v>
      </c>
      <c r="B44" s="24">
        <f>SUM(B45:B51)</f>
        <v>756130.22</v>
      </c>
      <c r="C44" s="24">
        <f t="shared" ref="C44:J44" si="11">SUM(C45:C51)</f>
        <v>1080040.96</v>
      </c>
      <c r="D44" s="24">
        <f t="shared" si="11"/>
        <v>1136811.0900000001</v>
      </c>
      <c r="E44" s="24">
        <f t="shared" si="11"/>
        <v>815389.44</v>
      </c>
      <c r="F44" s="24">
        <f t="shared" si="11"/>
        <v>619600.37</v>
      </c>
      <c r="G44" s="24">
        <f t="shared" si="11"/>
        <v>1088126.8600000001</v>
      </c>
      <c r="H44" s="24">
        <f t="shared" si="11"/>
        <v>1385416.78</v>
      </c>
      <c r="I44" s="24">
        <f t="shared" si="11"/>
        <v>625588.85</v>
      </c>
      <c r="J44" s="24">
        <f t="shared" si="11"/>
        <v>7507104.5700000003</v>
      </c>
    </row>
    <row r="45" spans="1:10" ht="17.25" customHeight="1">
      <c r="A45" s="37" t="s">
        <v>53</v>
      </c>
      <c r="B45" s="24">
        <f t="shared" ref="B45:I45" si="12">ROUND(B26*B7,2)</f>
        <v>756130.22</v>
      </c>
      <c r="C45" s="24">
        <f t="shared" si="12"/>
        <v>1077645.7</v>
      </c>
      <c r="D45" s="24">
        <f t="shared" si="12"/>
        <v>1136811.0900000001</v>
      </c>
      <c r="E45" s="24">
        <f t="shared" si="12"/>
        <v>797886.57</v>
      </c>
      <c r="F45" s="24">
        <f t="shared" si="12"/>
        <v>619600.37</v>
      </c>
      <c r="G45" s="24">
        <f t="shared" si="12"/>
        <v>1088126.8600000001</v>
      </c>
      <c r="H45" s="24">
        <f t="shared" si="12"/>
        <v>1385416.78</v>
      </c>
      <c r="I45" s="24">
        <f t="shared" si="12"/>
        <v>604332.73</v>
      </c>
      <c r="J45" s="24">
        <f t="shared" si="9"/>
        <v>7465950.3200000003</v>
      </c>
    </row>
    <row r="46" spans="1:10" ht="17.25" customHeight="1">
      <c r="A46" s="37" t="s">
        <v>54</v>
      </c>
      <c r="B46" s="20">
        <v>0</v>
      </c>
      <c r="C46" s="24">
        <f>ROUND(C27*C7,2)</f>
        <v>2395.2600000000002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2395.2600000000002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23921.11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23921.11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-6418.24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-6418.24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21256.12</v>
      </c>
      <c r="J49" s="24">
        <f>SUM(B49:I49)</f>
        <v>21256.12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-104529</v>
      </c>
      <c r="C56" s="38">
        <f t="shared" si="13"/>
        <v>-148681.91</v>
      </c>
      <c r="D56" s="38">
        <f t="shared" si="13"/>
        <v>-134638.94</v>
      </c>
      <c r="E56" s="38">
        <f t="shared" si="13"/>
        <v>-804812.5</v>
      </c>
      <c r="F56" s="38">
        <f t="shared" si="13"/>
        <v>-89223.66</v>
      </c>
      <c r="G56" s="38">
        <f t="shared" si="13"/>
        <v>-111573.33</v>
      </c>
      <c r="H56" s="38">
        <f t="shared" si="13"/>
        <v>-122876.61</v>
      </c>
      <c r="I56" s="38">
        <f t="shared" si="13"/>
        <v>-98679</v>
      </c>
      <c r="J56" s="38">
        <f t="shared" si="9"/>
        <v>-1615014.9500000002</v>
      </c>
    </row>
    <row r="57" spans="1:10" ht="18.75" customHeight="1">
      <c r="A57" s="16" t="s">
        <v>99</v>
      </c>
      <c r="B57" s="38">
        <f t="shared" ref="B57:I57" si="14">B58+B59+B60+B61+B62+B63</f>
        <v>-104529</v>
      </c>
      <c r="C57" s="38">
        <f t="shared" si="14"/>
        <v>-148479</v>
      </c>
      <c r="D57" s="38">
        <f t="shared" si="14"/>
        <v>-133512</v>
      </c>
      <c r="E57" s="38">
        <f t="shared" si="14"/>
        <v>-92463</v>
      </c>
      <c r="F57" s="38">
        <f t="shared" si="14"/>
        <v>-87723</v>
      </c>
      <c r="G57" s="38">
        <f t="shared" si="14"/>
        <v>-111180</v>
      </c>
      <c r="H57" s="38">
        <f t="shared" si="14"/>
        <v>-122853</v>
      </c>
      <c r="I57" s="38">
        <f t="shared" si="14"/>
        <v>-98679</v>
      </c>
      <c r="J57" s="38">
        <f t="shared" si="9"/>
        <v>-899418</v>
      </c>
    </row>
    <row r="58" spans="1:10" ht="18.75" customHeight="1">
      <c r="A58" s="12" t="s">
        <v>100</v>
      </c>
      <c r="B58" s="38">
        <f>-ROUND(B9*$D$3,2)</f>
        <v>-104529</v>
      </c>
      <c r="C58" s="38">
        <f t="shared" ref="C58:I58" si="15">-ROUND(C9*$D$3,2)</f>
        <v>-148479</v>
      </c>
      <c r="D58" s="38">
        <f t="shared" si="15"/>
        <v>-133512</v>
      </c>
      <c r="E58" s="38">
        <f t="shared" si="15"/>
        <v>-92463</v>
      </c>
      <c r="F58" s="38">
        <f t="shared" si="15"/>
        <v>-87723</v>
      </c>
      <c r="G58" s="38">
        <f t="shared" si="15"/>
        <v>-111180</v>
      </c>
      <c r="H58" s="38">
        <f t="shared" si="15"/>
        <v>-122853</v>
      </c>
      <c r="I58" s="38">
        <f t="shared" si="15"/>
        <v>-98679</v>
      </c>
      <c r="J58" s="38">
        <f t="shared" si="9"/>
        <v>-899418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104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-712349.5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52">
        <f t="shared" si="16"/>
        <v>0</v>
      </c>
      <c r="J64" s="38">
        <f t="shared" si="9"/>
        <v>-715596.95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-710000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118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8">+B90+B91</f>
        <v>666574.15</v>
      </c>
      <c r="C89" s="25">
        <f t="shared" si="18"/>
        <v>951818.2</v>
      </c>
      <c r="D89" s="25">
        <f t="shared" si="18"/>
        <v>1022527.8500000001</v>
      </c>
      <c r="E89" s="25">
        <f t="shared" si="18"/>
        <v>29483.329999999944</v>
      </c>
      <c r="F89" s="25">
        <f t="shared" si="18"/>
        <v>549651.21</v>
      </c>
      <c r="G89" s="25">
        <f t="shared" si="18"/>
        <v>994522.20000000019</v>
      </c>
      <c r="H89" s="25">
        <f t="shared" si="18"/>
        <v>1287776.3099999998</v>
      </c>
      <c r="I89" s="25">
        <f t="shared" si="18"/>
        <v>542085</v>
      </c>
      <c r="J89" s="53">
        <f>SUM(B89:I89)</f>
        <v>6044438.25</v>
      </c>
    </row>
    <row r="90" spans="1:10" ht="18.75" customHeight="1">
      <c r="A90" s="16" t="s">
        <v>107</v>
      </c>
      <c r="B90" s="25">
        <f t="shared" ref="B90:I90" si="19">+B44+B57+B64+B86</f>
        <v>651601.22</v>
      </c>
      <c r="C90" s="25">
        <f t="shared" si="19"/>
        <v>931359.04999999993</v>
      </c>
      <c r="D90" s="25">
        <f t="shared" si="19"/>
        <v>1002172.1500000001</v>
      </c>
      <c r="E90" s="25">
        <f t="shared" si="19"/>
        <v>10576.939999999944</v>
      </c>
      <c r="F90" s="25">
        <f t="shared" si="19"/>
        <v>530376.71</v>
      </c>
      <c r="G90" s="25">
        <f t="shared" si="19"/>
        <v>976553.53000000014</v>
      </c>
      <c r="H90" s="25">
        <f t="shared" si="19"/>
        <v>1262540.17</v>
      </c>
      <c r="I90" s="25">
        <f t="shared" si="19"/>
        <v>526909.85</v>
      </c>
      <c r="J90" s="53">
        <f>SUM(B90:I90)</f>
        <v>5892089.6199999992</v>
      </c>
    </row>
    <row r="91" spans="1:10" ht="18.75" customHeight="1">
      <c r="A91" s="16" t="s">
        <v>111</v>
      </c>
      <c r="B91" s="25">
        <f t="shared" ref="B91:I91" si="20">IF(+B52+B87+B92&lt;0,0,(B52+B87+B92))</f>
        <v>14972.93</v>
      </c>
      <c r="C91" s="25">
        <f t="shared" si="20"/>
        <v>20459.150000000001</v>
      </c>
      <c r="D91" s="25">
        <f t="shared" si="20"/>
        <v>20355.7</v>
      </c>
      <c r="E91" s="20">
        <f t="shared" si="20"/>
        <v>18906.39</v>
      </c>
      <c r="F91" s="25">
        <f t="shared" si="20"/>
        <v>19274.5</v>
      </c>
      <c r="G91" s="20">
        <f t="shared" si="20"/>
        <v>17968.669999999998</v>
      </c>
      <c r="H91" s="25">
        <f t="shared" si="20"/>
        <v>25236.14</v>
      </c>
      <c r="I91" s="20">
        <f t="shared" si="20"/>
        <v>15175.15</v>
      </c>
      <c r="J91" s="53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6044438.2400000002</v>
      </c>
    </row>
    <row r="98" spans="1:10" ht="18.75" customHeight="1">
      <c r="A98" s="27" t="s">
        <v>83</v>
      </c>
      <c r="B98" s="28">
        <v>85815.82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1">SUM(B98:I98)</f>
        <v>85815.82</v>
      </c>
    </row>
    <row r="99" spans="1:10" ht="18.75" customHeight="1">
      <c r="A99" s="27" t="s">
        <v>84</v>
      </c>
      <c r="B99" s="28">
        <v>580758.32999999996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580758.32999999996</v>
      </c>
    </row>
    <row r="100" spans="1:10" ht="18.75" customHeight="1">
      <c r="A100" s="27" t="s">
        <v>85</v>
      </c>
      <c r="B100" s="44">
        <v>0</v>
      </c>
      <c r="C100" s="28">
        <f>+C89</f>
        <v>951818.2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951818.2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1022527.8500000001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1022527.8500000001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750.96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750.96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11109.57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11109.57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17484.240000000002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17484.240000000002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138.56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1"/>
        <v>138.56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549651.21</v>
      </c>
      <c r="G106" s="44">
        <v>0</v>
      </c>
      <c r="H106" s="44">
        <v>0</v>
      </c>
      <c r="I106" s="44">
        <v>0</v>
      </c>
      <c r="J106" s="45">
        <f t="shared" si="21"/>
        <v>549651.21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133760.89000000001</v>
      </c>
      <c r="H107" s="44">
        <v>0</v>
      </c>
      <c r="I107" s="44">
        <v>0</v>
      </c>
      <c r="J107" s="45">
        <f t="shared" si="21"/>
        <v>133760.89000000001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183993.24</v>
      </c>
      <c r="H108" s="44">
        <v>0</v>
      </c>
      <c r="I108" s="44">
        <v>0</v>
      </c>
      <c r="J108" s="45">
        <f t="shared" si="21"/>
        <v>183993.24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228647.69</v>
      </c>
      <c r="H109" s="44">
        <v>0</v>
      </c>
      <c r="I109" s="44">
        <v>0</v>
      </c>
      <c r="J109" s="45">
        <f t="shared" si="21"/>
        <v>228647.69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448120.37</v>
      </c>
      <c r="H110" s="44">
        <v>0</v>
      </c>
      <c r="I110" s="44">
        <v>0</v>
      </c>
      <c r="J110" s="45">
        <f t="shared" si="21"/>
        <v>448120.37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399251.96</v>
      </c>
      <c r="I111" s="44">
        <v>0</v>
      </c>
      <c r="J111" s="45">
        <f t="shared" si="21"/>
        <v>399251.96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33117.589999999997</v>
      </c>
      <c r="I112" s="44">
        <v>0</v>
      </c>
      <c r="J112" s="45">
        <f t="shared" si="21"/>
        <v>33117.589999999997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210773.11</v>
      </c>
      <c r="I113" s="44">
        <v>0</v>
      </c>
      <c r="J113" s="45">
        <f t="shared" si="21"/>
        <v>210773.11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164733.16</v>
      </c>
      <c r="I114" s="44">
        <v>0</v>
      </c>
      <c r="J114" s="45">
        <f t="shared" si="21"/>
        <v>164733.16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479900.5</v>
      </c>
      <c r="I115" s="44">
        <v>0</v>
      </c>
      <c r="J115" s="45">
        <f t="shared" si="21"/>
        <v>479900.5</v>
      </c>
    </row>
    <row r="116" spans="1:10" ht="18.75" customHeight="1">
      <c r="A116" s="27" t="s">
        <v>120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207658.26</v>
      </c>
      <c r="J116" s="45">
        <f t="shared" si="21"/>
        <v>207658.26</v>
      </c>
    </row>
    <row r="117" spans="1:10" ht="18.75" customHeight="1">
      <c r="A117" s="29" t="s">
        <v>121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334426.73</v>
      </c>
      <c r="J117" s="48">
        <f t="shared" si="21"/>
        <v>334426.73</v>
      </c>
    </row>
    <row r="118" spans="1:10" ht="18.75" customHeight="1">
      <c r="A118" s="49"/>
      <c r="B118" s="56"/>
      <c r="C118" s="56"/>
      <c r="D118" s="56"/>
      <c r="E118" s="56"/>
      <c r="F118" s="56"/>
      <c r="G118" s="56"/>
      <c r="H118" s="56"/>
      <c r="I118" s="56"/>
      <c r="J118" s="57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2013-10-03T18:50:09Z</dcterms:modified>
</cp:coreProperties>
</file>