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64" l="1"/>
  <c r="H56"/>
  <c r="F56"/>
  <c r="D56"/>
  <c r="H8"/>
  <c r="H7" s="1"/>
  <c r="H45" s="1"/>
  <c r="H44" s="1"/>
  <c r="H90" s="1"/>
  <c r="H89" s="1"/>
  <c r="F8"/>
  <c r="F7" s="1"/>
  <c r="F45" s="1"/>
  <c r="F44" s="1"/>
  <c r="D8"/>
  <c r="D7" s="1"/>
  <c r="D45" s="1"/>
  <c r="D44" s="1"/>
  <c r="D90" s="1"/>
  <c r="D89" s="1"/>
  <c r="D101" s="1"/>
  <c r="J101" s="1"/>
  <c r="B8"/>
  <c r="I56"/>
  <c r="G56"/>
  <c r="E56"/>
  <c r="C56"/>
  <c r="I8"/>
  <c r="I7" s="1"/>
  <c r="I45" s="1"/>
  <c r="I44" s="1"/>
  <c r="I43" s="1"/>
  <c r="G8"/>
  <c r="G7" s="1"/>
  <c r="G45" s="1"/>
  <c r="G44" s="1"/>
  <c r="E8"/>
  <c r="E7" s="1"/>
  <c r="E45" s="1"/>
  <c r="E44" s="1"/>
  <c r="C8"/>
  <c r="C7" s="1"/>
  <c r="J57"/>
  <c r="B56"/>
  <c r="H43"/>
  <c r="F43"/>
  <c r="F90"/>
  <c r="F89" s="1"/>
  <c r="F106" s="1"/>
  <c r="J106" s="1"/>
  <c r="D43"/>
  <c r="J8"/>
  <c r="J7" s="1"/>
  <c r="B7"/>
  <c r="B45" s="1"/>
  <c r="I90"/>
  <c r="I89" s="1"/>
  <c r="G90"/>
  <c r="G89" s="1"/>
  <c r="G43"/>
  <c r="E48"/>
  <c r="J48" s="1"/>
  <c r="C45"/>
  <c r="C46"/>
  <c r="J46" s="1"/>
  <c r="J9"/>
  <c r="J56" l="1"/>
  <c r="C44"/>
  <c r="E90"/>
  <c r="E89" s="1"/>
  <c r="E43"/>
  <c r="J45"/>
  <c r="J44" s="1"/>
  <c r="B44"/>
  <c r="B43" l="1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<sst xmlns="http://schemas.openxmlformats.org/spreadsheetml/2006/main" count="124" uniqueCount="124">
  <si>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</si>
  <si>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</si>
  <si>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</si>
  <si>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</si>
  <si>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</si>
  <si>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</si>
  <si>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</si>
  <si>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</si>
  <si>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</si>
  <si>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</si>
  <si>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</si>
  <si>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</si>
  <si>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</si>
  <si>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</si>
  <si>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</si>
  <si>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</si>
  <si>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</si>
  <si>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</si>
  <si>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</si>
  <si>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</si>
  <si>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</si>
  <si>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</si>
  <si>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</si>
  <si>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</si>
  <si>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</si>
  <si>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</si>
  <si>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</si>
  <si>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</si>
  <si>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</si>
  <si>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</si>
  <si>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</si>
  <si>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</si>
  <si>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</si>
  <si>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</si>
  <si>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</si>
  <si>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</si>
  <si>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</si>
  <si>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</si>
  <si>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</si>
  <si>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</si>
  <si>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</si>
  <si>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</si>
  <si>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</si>
  <si>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</si>
  <si>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</si>
  <si>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</si>
  <si>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</si>
  <si>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</si>
  <si>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</si>
  <si>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</si>
  <si>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</si>
  <si>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</si>
  <si>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</si>
  <si>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</si>
  <si>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</si>
  <si>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</si>
  <si>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</si>
  <si>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</si>
  <si>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</si>
  <si>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</si>
  <si>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</si>
  <si>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</si>
  <si>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</si>
  <si>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</si>
  <si>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</si>
  <si>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</si>
  <si>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</si>
  <si>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</si>
  <si>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</si>
  <si>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</si>
  <si>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</si>
  <si>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</si>
  <si>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</si>
  <si>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</si>
  <si>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</si>
  <si>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</si>
  <si>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</si>
  <si>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</si>
  <si>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</si>
  <si>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</si>
  <si>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</si>
  <si>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</si>
  <si>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</si>
  <si>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</si>
  <si>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</si>
  <si>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</si>
  <si>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</si>
  <si>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</si>
  <si>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</si>
  <si>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</si>
  <si>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</si>
  <si>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</si>
  <si>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</si>
  <si>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</si>
  <si>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</si>
  <si>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</si>
  <si>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</si>
  <si>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</si>
  <si>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</si>
  <si>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</si>
  <si>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</si>
  <si>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</si>
  <si>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</si>
  <si>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</si>
  <si>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</si>
  <si>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</si>
  <si>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</si>
  <si>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</si>
  <si>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</si>
  <si>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</si>
  <si>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</si>
  <si>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</si>
  <si>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</si>
  <si>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</si>
  <si>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</si>
  <si>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</si>
  <si>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</si>
  <si>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</si>
  <si>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27/09/13 - VENCIMENTO 04/10/13</t>
  </si>
  <si>
    <r>
      <t xml:space="preserve">6.3. Revisão de Remuneração pelo Transporte Coletivo </t>
    </r>
    <r>
      <rPr>
        <vertAlign val="superscript"/>
        <sz val="12"/>
        <color theme="1"/>
        <rFont val="Calibri"/>
        <family val="2"/>
        <scheme val="minor"/>
      </rPr>
      <t>1</t>
    </r>
  </si>
  <si>
    <t>Nota:</t>
  </si>
  <si>
    <t>(1) Revisão da remuneração das linhas da USP do mês de agosto/13.</t>
  </si>
  <si>
    <t>8.19. Viação Gato Preto Ltda.</t>
  </si>
  <si>
    <t>8.20. Transpass Transp. de Pass. Ltda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</si>
</sst>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118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59" t="s">
        <v>17</v>
      </c>
      <c r="B4" s="60" t="s">
        <v>32</v>
      </c>
      <c r="C4" s="61"/>
      <c r="D4" s="61"/>
      <c r="E4" s="61"/>
      <c r="F4" s="61"/>
      <c r="G4" s="61"/>
      <c r="H4" s="61"/>
      <c r="I4" s="62"/>
      <c r="J4" s="63" t="s">
        <v>18</v>
      </c>
    </row>
    <row r="5" spans="1:10" ht="38.25">
      <c r="A5" s="59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59"/>
    </row>
    <row r="6" spans="1:10" ht="18.75" customHeight="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0" ht="17.25" customHeight="1">
      <c r="A7" s="8" t="s">
        <v>33</v>
      </c>
      <c r="B7" s="9">
        <f t="shared" ref="B7:J7" si="0">+B8+B16+B20+B23</f>
        <v>574417</v>
      </c>
      <c r="C7" s="9">
        <f t="shared" si="0"/>
        <v>742341</v>
      </c>
      <c r="D7" s="9">
        <f t="shared" si="0"/>
        <v>691119</v>
      </c>
      <c r="E7" s="9">
        <f t="shared" si="0"/>
        <v>511152</v>
      </c>
      <c r="F7" s="9">
        <f t="shared" si="0"/>
        <v>524364</v>
      </c>
      <c r="G7" s="9">
        <f t="shared" si="0"/>
        <v>794675</v>
      </c>
      <c r="H7" s="9">
        <f t="shared" si="0"/>
        <v>1190635</v>
      </c>
      <c r="I7" s="9">
        <f t="shared" si="0"/>
        <v>533834</v>
      </c>
      <c r="J7" s="9">
        <f t="shared" si="0"/>
        <v>5562537</v>
      </c>
    </row>
    <row r="8" spans="1:10" ht="17.25" customHeight="1">
      <c r="A8" s="10" t="s">
        <v>34</v>
      </c>
      <c r="B8" s="11">
        <f>B9+B12</f>
        <v>343072</v>
      </c>
      <c r="C8" s="11">
        <f t="shared" ref="C8:I8" si="1">C9+C12</f>
        <v>454896</v>
      </c>
      <c r="D8" s="11">
        <f t="shared" si="1"/>
        <v>404010</v>
      </c>
      <c r="E8" s="11">
        <f t="shared" si="1"/>
        <v>288687</v>
      </c>
      <c r="F8" s="11">
        <f t="shared" si="1"/>
        <v>311748</v>
      </c>
      <c r="G8" s="11">
        <f t="shared" si="1"/>
        <v>446531</v>
      </c>
      <c r="H8" s="11">
        <f t="shared" si="1"/>
        <v>649911</v>
      </c>
      <c r="I8" s="11">
        <f t="shared" si="1"/>
        <v>328610</v>
      </c>
      <c r="J8" s="11">
        <f t="shared" ref="J8:J23" si="2">SUM(B8:I8)</f>
        <v>3227465</v>
      </c>
    </row>
    <row r="9" spans="1:10" ht="17.25" customHeight="1">
      <c r="A9" s="15" t="s">
        <v>19</v>
      </c>
      <c r="B9" s="13">
        <f>+B10+B11</f>
        <v>45590</v>
      </c>
      <c r="C9" s="13">
        <f t="shared" ref="C9:I9" si="3">+C10+C11</f>
        <v>65639</v>
      </c>
      <c r="D9" s="13">
        <f t="shared" si="3"/>
        <v>54439</v>
      </c>
      <c r="E9" s="13">
        <f t="shared" si="3"/>
        <v>39137</v>
      </c>
      <c r="F9" s="13">
        <f t="shared" si="3"/>
        <v>41402</v>
      </c>
      <c r="G9" s="13">
        <f t="shared" si="3"/>
        <v>53531</v>
      </c>
      <c r="H9" s="13">
        <f t="shared" si="3"/>
        <v>60302</v>
      </c>
      <c r="I9" s="13">
        <f t="shared" si="3"/>
        <v>53456</v>
      </c>
      <c r="J9" s="11">
        <f t="shared" si="2"/>
        <v>413496</v>
      </c>
    </row>
    <row r="10" spans="1:10" ht="17.25" customHeight="1">
      <c r="A10" s="31" t="s">
        <v>20</v>
      </c>
      <c r="B10" s="13">
        <v>45590</v>
      </c>
      <c r="C10" s="13">
        <v>65639</v>
      </c>
      <c r="D10" s="13">
        <v>54439</v>
      </c>
      <c r="E10" s="13">
        <v>39137</v>
      </c>
      <c r="F10" s="13">
        <v>41402</v>
      </c>
      <c r="G10" s="13">
        <v>53531</v>
      </c>
      <c r="H10" s="13">
        <v>60302</v>
      </c>
      <c r="I10" s="13">
        <v>53456</v>
      </c>
      <c r="J10" s="11">
        <f>SUM(B10:I10)</f>
        <v>413496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297482</v>
      </c>
      <c r="C12" s="17">
        <f t="shared" si="4"/>
        <v>389257</v>
      </c>
      <c r="D12" s="17">
        <f t="shared" si="4"/>
        <v>349571</v>
      </c>
      <c r="E12" s="17">
        <f t="shared" si="4"/>
        <v>249550</v>
      </c>
      <c r="F12" s="17">
        <f t="shared" si="4"/>
        <v>270346</v>
      </c>
      <c r="G12" s="17">
        <f t="shared" si="4"/>
        <v>393000</v>
      </c>
      <c r="H12" s="17">
        <f t="shared" si="4"/>
        <v>589609</v>
      </c>
      <c r="I12" s="17">
        <f t="shared" si="4"/>
        <v>275154</v>
      </c>
      <c r="J12" s="11">
        <f t="shared" si="2"/>
        <v>2813969</v>
      </c>
    </row>
    <row r="13" spans="1:10" ht="17.25" customHeight="1">
      <c r="A13" s="14" t="s">
        <v>22</v>
      </c>
      <c r="B13" s="13">
        <v>133314</v>
      </c>
      <c r="C13" s="13">
        <v>187456</v>
      </c>
      <c r="D13" s="13">
        <v>174384</v>
      </c>
      <c r="E13" s="13">
        <v>127166</v>
      </c>
      <c r="F13" s="13">
        <v>130780</v>
      </c>
      <c r="G13" s="13">
        <v>190284</v>
      </c>
      <c r="H13" s="13">
        <v>278514</v>
      </c>
      <c r="I13" s="13">
        <v>122284</v>
      </c>
      <c r="J13" s="11">
        <f t="shared" si="2"/>
        <v>1344182</v>
      </c>
    </row>
    <row r="14" spans="1:10" ht="17.25" customHeight="1">
      <c r="A14" s="14" t="s">
        <v>23</v>
      </c>
      <c r="B14" s="13">
        <v>120507</v>
      </c>
      <c r="C14" s="13">
        <v>140610</v>
      </c>
      <c r="D14" s="13">
        <v>125105</v>
      </c>
      <c r="E14" s="13">
        <v>86299</v>
      </c>
      <c r="F14" s="13">
        <v>103319</v>
      </c>
      <c r="G14" s="13">
        <v>149181</v>
      </c>
      <c r="H14" s="13">
        <v>243352</v>
      </c>
      <c r="I14" s="13">
        <v>112477</v>
      </c>
      <c r="J14" s="11">
        <f t="shared" si="2"/>
        <v>1080850</v>
      </c>
    </row>
    <row r="15" spans="1:10" ht="17.25" customHeight="1">
      <c r="A15" s="14" t="s">
        <v>24</v>
      </c>
      <c r="B15" s="13">
        <v>43661</v>
      </c>
      <c r="C15" s="13">
        <v>61191</v>
      </c>
      <c r="D15" s="13">
        <v>50082</v>
      </c>
      <c r="E15" s="13">
        <v>36085</v>
      </c>
      <c r="F15" s="13">
        <v>36247</v>
      </c>
      <c r="G15" s="13">
        <v>53535</v>
      </c>
      <c r="H15" s="13">
        <v>67743</v>
      </c>
      <c r="I15" s="13">
        <v>40393</v>
      </c>
      <c r="J15" s="11">
        <f t="shared" si="2"/>
        <v>388937</v>
      </c>
    </row>
    <row r="16" spans="1:10" ht="17.25" customHeight="1">
      <c r="A16" s="16" t="s">
        <v>25</v>
      </c>
      <c r="B16" s="11">
        <f>+B17+B18+B19</f>
        <v>193818</v>
      </c>
      <c r="C16" s="11">
        <f t="shared" ref="C16:I16" si="5">+C17+C18+C19</f>
        <v>226168</v>
      </c>
      <c r="D16" s="11">
        <f t="shared" si="5"/>
        <v>217288</v>
      </c>
      <c r="E16" s="11">
        <f t="shared" si="5"/>
        <v>166493</v>
      </c>
      <c r="F16" s="11">
        <f t="shared" si="5"/>
        <v>168144</v>
      </c>
      <c r="G16" s="11">
        <f t="shared" si="5"/>
        <v>290303</v>
      </c>
      <c r="H16" s="11">
        <f t="shared" si="5"/>
        <v>480637</v>
      </c>
      <c r="I16" s="11">
        <f t="shared" si="5"/>
        <v>167112</v>
      </c>
      <c r="J16" s="11">
        <f t="shared" si="2"/>
        <v>1909963</v>
      </c>
    </row>
    <row r="17" spans="1:10" ht="17.25" customHeight="1">
      <c r="A17" s="12" t="s">
        <v>26</v>
      </c>
      <c r="B17" s="13">
        <v>101146</v>
      </c>
      <c r="C17" s="13">
        <v>131186</v>
      </c>
      <c r="D17" s="13">
        <v>127670</v>
      </c>
      <c r="E17" s="13">
        <v>97788</v>
      </c>
      <c r="F17" s="13">
        <v>96473</v>
      </c>
      <c r="G17" s="13">
        <v>163881</v>
      </c>
      <c r="H17" s="13">
        <v>259225</v>
      </c>
      <c r="I17" s="13">
        <v>93625</v>
      </c>
      <c r="J17" s="11">
        <f t="shared" si="2"/>
        <v>1070994</v>
      </c>
    </row>
    <row r="18" spans="1:10" ht="17.25" customHeight="1">
      <c r="A18" s="12" t="s">
        <v>27</v>
      </c>
      <c r="B18" s="13">
        <v>68614</v>
      </c>
      <c r="C18" s="13">
        <v>66555</v>
      </c>
      <c r="D18" s="13">
        <v>64501</v>
      </c>
      <c r="E18" s="13">
        <v>48938</v>
      </c>
      <c r="F18" s="13">
        <v>54004</v>
      </c>
      <c r="G18" s="13">
        <v>94649</v>
      </c>
      <c r="H18" s="13">
        <v>175239</v>
      </c>
      <c r="I18" s="13">
        <v>54858</v>
      </c>
      <c r="J18" s="11">
        <f t="shared" si="2"/>
        <v>627358</v>
      </c>
    </row>
    <row r="19" spans="1:10" ht="17.25" customHeight="1">
      <c r="A19" s="12" t="s">
        <v>28</v>
      </c>
      <c r="B19" s="13">
        <v>24058</v>
      </c>
      <c r="C19" s="13">
        <v>28427</v>
      </c>
      <c r="D19" s="13">
        <v>25117</v>
      </c>
      <c r="E19" s="13">
        <v>19767</v>
      </c>
      <c r="F19" s="13">
        <v>17667</v>
      </c>
      <c r="G19" s="13">
        <v>31773</v>
      </c>
      <c r="H19" s="13">
        <v>46173</v>
      </c>
      <c r="I19" s="13">
        <v>18629</v>
      </c>
      <c r="J19" s="11">
        <f t="shared" si="2"/>
        <v>211611</v>
      </c>
    </row>
    <row r="20" spans="1:10" ht="17.25" customHeight="1">
      <c r="A20" s="16" t="s">
        <v>29</v>
      </c>
      <c r="B20" s="13">
        <v>37527</v>
      </c>
      <c r="C20" s="13">
        <v>61277</v>
      </c>
      <c r="D20" s="13">
        <v>69821</v>
      </c>
      <c r="E20" s="13">
        <v>55972</v>
      </c>
      <c r="F20" s="13">
        <v>44472</v>
      </c>
      <c r="G20" s="13">
        <v>57841</v>
      </c>
      <c r="H20" s="13">
        <v>60087</v>
      </c>
      <c r="I20" s="13">
        <v>29911</v>
      </c>
      <c r="J20" s="11">
        <f t="shared" si="2"/>
        <v>416908</v>
      </c>
    </row>
    <row r="21" spans="1:10" ht="17.25" customHeight="1">
      <c r="A21" s="12" t="s">
        <v>30</v>
      </c>
      <c r="B21" s="13">
        <f>ROUND(B$20*0.57,0)</f>
        <v>21390</v>
      </c>
      <c r="C21" s="13">
        <f>ROUND(C$20*0.57,0)</f>
        <v>34928</v>
      </c>
      <c r="D21" s="13">
        <f t="shared" ref="D21:I21" si="6">ROUND(D$20*0.57,0)</f>
        <v>39798</v>
      </c>
      <c r="E21" s="13">
        <f t="shared" si="6"/>
        <v>31904</v>
      </c>
      <c r="F21" s="13">
        <f t="shared" si="6"/>
        <v>25349</v>
      </c>
      <c r="G21" s="13">
        <f t="shared" si="6"/>
        <v>32969</v>
      </c>
      <c r="H21" s="13">
        <f t="shared" si="6"/>
        <v>34250</v>
      </c>
      <c r="I21" s="13">
        <f t="shared" si="6"/>
        <v>17049</v>
      </c>
      <c r="J21" s="11">
        <f t="shared" si="2"/>
        <v>237637</v>
      </c>
    </row>
    <row r="22" spans="1:10" ht="17.25" customHeight="1">
      <c r="A22" s="12" t="s">
        <v>31</v>
      </c>
      <c r="B22" s="13">
        <f>ROUND(B$20*0.43,0)</f>
        <v>16137</v>
      </c>
      <c r="C22" s="13">
        <f t="shared" ref="C22:I22" si="7">ROUND(C$20*0.43,0)</f>
        <v>26349</v>
      </c>
      <c r="D22" s="13">
        <f t="shared" si="7"/>
        <v>30023</v>
      </c>
      <c r="E22" s="13">
        <f t="shared" si="7"/>
        <v>24068</v>
      </c>
      <c r="F22" s="13">
        <f t="shared" si="7"/>
        <v>19123</v>
      </c>
      <c r="G22" s="13">
        <f t="shared" si="7"/>
        <v>24872</v>
      </c>
      <c r="H22" s="13">
        <f t="shared" si="7"/>
        <v>25837</v>
      </c>
      <c r="I22" s="13">
        <f t="shared" si="7"/>
        <v>12862</v>
      </c>
      <c r="J22" s="11">
        <f t="shared" si="2"/>
        <v>179271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8201</v>
      </c>
      <c r="J23" s="11">
        <f t="shared" si="2"/>
        <v>8201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8447.5400000000009</v>
      </c>
      <c r="J31" s="24">
        <f t="shared" ref="J31:J71" si="9">SUM(B31:I31)</f>
        <v>8447.5400000000009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1319416.5</v>
      </c>
      <c r="C43" s="23">
        <f t="shared" ref="C43:I43" si="10">+C44+C52</f>
        <v>1943229.46</v>
      </c>
      <c r="D43" s="23">
        <f t="shared" si="10"/>
        <v>1905382.77</v>
      </c>
      <c r="E43" s="23">
        <f t="shared" si="10"/>
        <v>1418321.9699999997</v>
      </c>
      <c r="F43" s="23">
        <f t="shared" si="10"/>
        <v>1245080.22</v>
      </c>
      <c r="G43" s="23">
        <f t="shared" si="10"/>
        <v>1931228.2</v>
      </c>
      <c r="H43" s="23">
        <f t="shared" si="10"/>
        <v>2491160.29</v>
      </c>
      <c r="I43" s="23">
        <f t="shared" si="10"/>
        <v>1232116.0999999999</v>
      </c>
      <c r="J43" s="23">
        <f t="shared" si="9"/>
        <v>13485935.51</v>
      </c>
    </row>
    <row r="44" spans="1:10" ht="17.25" customHeight="1">
      <c r="A44" s="16" t="s">
        <v>52</v>
      </c>
      <c r="B44" s="24">
        <f>SUM(B45:B51)</f>
        <v>1304443.57</v>
      </c>
      <c r="C44" s="24">
        <f t="shared" ref="C44:J44" si="11">SUM(C45:C51)</f>
        <v>1922770.31</v>
      </c>
      <c r="D44" s="24">
        <f t="shared" si="11"/>
        <v>1885027.07</v>
      </c>
      <c r="E44" s="24">
        <f t="shared" si="11"/>
        <v>1399415.5799999998</v>
      </c>
      <c r="F44" s="24">
        <f t="shared" si="11"/>
        <v>1225805.72</v>
      </c>
      <c r="G44" s="24">
        <f t="shared" si="11"/>
        <v>1913259.53</v>
      </c>
      <c r="H44" s="24">
        <f t="shared" si="11"/>
        <v>2465924.15</v>
      </c>
      <c r="I44" s="24">
        <f t="shared" si="11"/>
        <v>1216940.95</v>
      </c>
      <c r="J44" s="24">
        <f t="shared" si="11"/>
        <v>13333586.879999999</v>
      </c>
    </row>
    <row r="45" spans="1:10" ht="17.25" customHeight="1">
      <c r="A45" s="37" t="s">
        <v>53</v>
      </c>
      <c r="B45" s="24">
        <f t="shared" ref="B45:I45" si="12">ROUND(B26*B7,2)</f>
        <v>1304443.57</v>
      </c>
      <c r="C45" s="24">
        <f t="shared" si="12"/>
        <v>1918506.08</v>
      </c>
      <c r="D45" s="24">
        <f t="shared" si="12"/>
        <v>1885027.07</v>
      </c>
      <c r="E45" s="24">
        <f t="shared" si="12"/>
        <v>1369376.21</v>
      </c>
      <c r="F45" s="24">
        <f t="shared" si="12"/>
        <v>1225805.72</v>
      </c>
      <c r="G45" s="24">
        <f t="shared" si="12"/>
        <v>1913259.53</v>
      </c>
      <c r="H45" s="24">
        <f t="shared" si="12"/>
        <v>2465924.15</v>
      </c>
      <c r="I45" s="24">
        <f t="shared" si="12"/>
        <v>1208493.4099999999</v>
      </c>
      <c r="J45" s="24">
        <f t="shared" si="9"/>
        <v>13290835.74</v>
      </c>
    </row>
    <row r="46" spans="1:10" ht="17.25" customHeight="1">
      <c r="A46" s="37" t="s">
        <v>54</v>
      </c>
      <c r="B46" s="20">
        <v>0</v>
      </c>
      <c r="C46" s="24">
        <f>ROUND(C27*C7,2)</f>
        <v>4264.2299999999996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4264.2299999999996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41054.699999999997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41054.699999999997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-11015.33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-11015.33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8447.5400000000009</v>
      </c>
      <c r="J49" s="24">
        <f>SUM(B49:I49)</f>
        <v>8447.5400000000009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-365518.45999999996</v>
      </c>
      <c r="C56" s="38">
        <f t="shared" si="13"/>
        <v>-378639.98</v>
      </c>
      <c r="D56" s="38">
        <f t="shared" si="13"/>
        <v>-533141.33000000007</v>
      </c>
      <c r="E56" s="38">
        <f t="shared" si="13"/>
        <v>-174690.85</v>
      </c>
      <c r="F56" s="38">
        <f t="shared" si="13"/>
        <v>-487085.86</v>
      </c>
      <c r="G56" s="38">
        <f t="shared" si="13"/>
        <v>-649131.53</v>
      </c>
      <c r="H56" s="38">
        <f t="shared" si="13"/>
        <v>-591477.06999999995</v>
      </c>
      <c r="I56" s="38">
        <f t="shared" si="13"/>
        <v>-409314.22</v>
      </c>
      <c r="J56" s="38">
        <f t="shared" si="9"/>
        <v>-3588999.3</v>
      </c>
    </row>
    <row r="57" spans="1:10" ht="18.75" customHeight="1">
      <c r="A57" s="16" t="s">
        <v>99</v>
      </c>
      <c r="B57" s="38">
        <f t="shared" ref="B57:I57" si="14">B58+B59+B60+B61+B62+B63</f>
        <v>-261491.43</v>
      </c>
      <c r="C57" s="38">
        <f t="shared" si="14"/>
        <v>-206124.4</v>
      </c>
      <c r="D57" s="38">
        <f t="shared" si="14"/>
        <v>-196445.11</v>
      </c>
      <c r="E57" s="38">
        <f t="shared" si="14"/>
        <v>-117411</v>
      </c>
      <c r="F57" s="38">
        <f t="shared" si="14"/>
        <v>-261395.41</v>
      </c>
      <c r="G57" s="38">
        <f t="shared" si="14"/>
        <v>-285218.21000000002</v>
      </c>
      <c r="H57" s="38">
        <f t="shared" si="14"/>
        <v>-270979.21999999997</v>
      </c>
      <c r="I57" s="38">
        <f t="shared" si="14"/>
        <v>-160368</v>
      </c>
      <c r="J57" s="38">
        <f t="shared" si="9"/>
        <v>-1759432.78</v>
      </c>
    </row>
    <row r="58" spans="1:10" ht="18.75" customHeight="1">
      <c r="A58" s="12" t="s">
        <v>100</v>
      </c>
      <c r="B58" s="38">
        <f>-ROUND(B9*$D$3,2)</f>
        <v>-136770</v>
      </c>
      <c r="C58" s="38">
        <f t="shared" ref="C58:I58" si="15">-ROUND(C9*$D$3,2)</f>
        <v>-196917</v>
      </c>
      <c r="D58" s="38">
        <f t="shared" si="15"/>
        <v>-163317</v>
      </c>
      <c r="E58" s="38">
        <f t="shared" si="15"/>
        <v>-117411</v>
      </c>
      <c r="F58" s="38">
        <f t="shared" si="15"/>
        <v>-124206</v>
      </c>
      <c r="G58" s="38">
        <f t="shared" si="15"/>
        <v>-160593</v>
      </c>
      <c r="H58" s="38">
        <f t="shared" si="15"/>
        <v>-180906</v>
      </c>
      <c r="I58" s="38">
        <f t="shared" si="15"/>
        <v>-160368</v>
      </c>
      <c r="J58" s="38">
        <f t="shared" si="9"/>
        <v>-1240488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1">
        <v>-1857</v>
      </c>
      <c r="C60" s="51">
        <v>-1089</v>
      </c>
      <c r="D60" s="51">
        <v>-723</v>
      </c>
      <c r="E60" s="20">
        <v>0</v>
      </c>
      <c r="F60" s="51">
        <v>-1359</v>
      </c>
      <c r="G60" s="51">
        <v>-813</v>
      </c>
      <c r="H60" s="51">
        <v>-504</v>
      </c>
      <c r="I60" s="20">
        <v>0</v>
      </c>
      <c r="J60" s="38">
        <f t="shared" si="9"/>
        <v>-6345</v>
      </c>
    </row>
    <row r="61" spans="1:10" ht="18.75" customHeight="1">
      <c r="A61" s="12" t="s">
        <v>64</v>
      </c>
      <c r="B61" s="51">
        <v>-1050</v>
      </c>
      <c r="C61" s="51">
        <v>-429</v>
      </c>
      <c r="D61" s="51">
        <v>-321</v>
      </c>
      <c r="E61" s="20">
        <v>0</v>
      </c>
      <c r="F61" s="51">
        <v>-699</v>
      </c>
      <c r="G61" s="51">
        <v>-243</v>
      </c>
      <c r="H61" s="51">
        <v>-129</v>
      </c>
      <c r="I61" s="20">
        <v>0</v>
      </c>
      <c r="J61" s="38">
        <f t="shared" si="9"/>
        <v>-2871</v>
      </c>
    </row>
    <row r="62" spans="1:10" ht="18.75" customHeight="1">
      <c r="A62" s="12" t="s">
        <v>65</v>
      </c>
      <c r="B62" s="51">
        <v>-121702.43</v>
      </c>
      <c r="C62" s="51">
        <v>-7689.4</v>
      </c>
      <c r="D62" s="51">
        <v>-32084.11</v>
      </c>
      <c r="E62" s="20">
        <v>0</v>
      </c>
      <c r="F62" s="51">
        <v>-134963.41</v>
      </c>
      <c r="G62" s="51">
        <v>-123569.21</v>
      </c>
      <c r="H62" s="51">
        <v>-89440.22</v>
      </c>
      <c r="I62" s="20">
        <v>0</v>
      </c>
      <c r="J62" s="38">
        <f>SUM(B62:I62)</f>
        <v>-509448.78</v>
      </c>
    </row>
    <row r="63" spans="1:10" ht="18.75" customHeight="1">
      <c r="A63" s="12" t="s">
        <v>66</v>
      </c>
      <c r="B63" s="51">
        <v>-112</v>
      </c>
      <c r="C63" s="20">
        <v>0</v>
      </c>
      <c r="D63" s="20">
        <v>0</v>
      </c>
      <c r="E63" s="20">
        <v>0</v>
      </c>
      <c r="F63" s="20">
        <v>-168</v>
      </c>
      <c r="G63" s="20">
        <v>0</v>
      </c>
      <c r="H63" s="20">
        <v>0</v>
      </c>
      <c r="I63" s="20">
        <v>0</v>
      </c>
      <c r="J63" s="38">
        <f t="shared" si="9"/>
        <v>-280</v>
      </c>
    </row>
    <row r="64" spans="1:10" ht="18.75" customHeight="1">
      <c r="A64" s="16" t="s">
        <v>104</v>
      </c>
      <c r="B64" s="51">
        <f>SUM(B65:B85)</f>
        <v>-104027.03</v>
      </c>
      <c r="C64" s="51">
        <f t="shared" ref="C64:I64" si="16">SUM(C65:C85)</f>
        <v>-172515.58</v>
      </c>
      <c r="D64" s="51">
        <f t="shared" si="16"/>
        <v>-336696.22000000003</v>
      </c>
      <c r="E64" s="51">
        <f t="shared" si="16"/>
        <v>-57279.85</v>
      </c>
      <c r="F64" s="51">
        <f t="shared" si="16"/>
        <v>-225690.45</v>
      </c>
      <c r="G64" s="51">
        <f t="shared" si="16"/>
        <v>-363913.32</v>
      </c>
      <c r="H64" s="51">
        <f t="shared" si="16"/>
        <v>-320497.84999999998</v>
      </c>
      <c r="I64" s="51">
        <f t="shared" si="16"/>
        <v>-246967.65999999997</v>
      </c>
      <c r="J64" s="38">
        <f t="shared" si="9"/>
        <v>-1827587.9600000002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2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8">
        <v>-89969.05</v>
      </c>
      <c r="C71" s="38">
        <v>-151905</v>
      </c>
      <c r="D71" s="38">
        <v>-316277.09000000003</v>
      </c>
      <c r="E71" s="20">
        <v>0</v>
      </c>
      <c r="F71" s="38">
        <v>-210660.95</v>
      </c>
      <c r="G71" s="38">
        <v>-344928.56</v>
      </c>
      <c r="H71" s="38">
        <v>-292143.75</v>
      </c>
      <c r="I71" s="38">
        <v>-233095.58</v>
      </c>
      <c r="J71" s="52">
        <f t="shared" si="9"/>
        <v>-1638979.9800000002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119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52">
        <v>-1978.56</v>
      </c>
      <c r="J86" s="52">
        <f>SUM(B86:I86)</f>
        <v>-1978.56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7">+B90+B91</f>
        <v>953898.04000000015</v>
      </c>
      <c r="C89" s="25">
        <f t="shared" si="17"/>
        <v>1564589.48</v>
      </c>
      <c r="D89" s="25">
        <f t="shared" si="17"/>
        <v>1372241.44</v>
      </c>
      <c r="E89" s="25">
        <f t="shared" si="17"/>
        <v>1243631.1199999996</v>
      </c>
      <c r="F89" s="25">
        <f t="shared" si="17"/>
        <v>757994.35999999987</v>
      </c>
      <c r="G89" s="25">
        <f t="shared" si="17"/>
        <v>1282096.67</v>
      </c>
      <c r="H89" s="25">
        <f t="shared" si="17"/>
        <v>1899683.2199999995</v>
      </c>
      <c r="I89" s="25">
        <f t="shared" si="17"/>
        <v>822801.88</v>
      </c>
      <c r="J89" s="52">
        <f>SUM(B89:I89)</f>
        <v>9896936.209999999</v>
      </c>
    </row>
    <row r="90" spans="1:10" ht="18.75" customHeight="1">
      <c r="A90" s="16" t="s">
        <v>107</v>
      </c>
      <c r="B90" s="25">
        <f t="shared" ref="B90:I90" si="18">+B44+B57+B64+B86</f>
        <v>938925.1100000001</v>
      </c>
      <c r="C90" s="25">
        <f t="shared" si="18"/>
        <v>1544130.33</v>
      </c>
      <c r="D90" s="25">
        <f t="shared" si="18"/>
        <v>1351885.74</v>
      </c>
      <c r="E90" s="25">
        <f t="shared" si="18"/>
        <v>1224724.7299999997</v>
      </c>
      <c r="F90" s="25">
        <f t="shared" si="18"/>
        <v>738719.85999999987</v>
      </c>
      <c r="G90" s="25">
        <f t="shared" si="18"/>
        <v>1264128</v>
      </c>
      <c r="H90" s="25">
        <f t="shared" si="18"/>
        <v>1874447.0799999996</v>
      </c>
      <c r="I90" s="25">
        <f t="shared" si="18"/>
        <v>807626.73</v>
      </c>
      <c r="J90" s="52">
        <f>SUM(B90:I90)</f>
        <v>9744587.5800000001</v>
      </c>
    </row>
    <row r="91" spans="1:10" ht="18.75" customHeight="1">
      <c r="A91" s="16" t="s">
        <v>111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2">
        <f>SUM(B91:I91)</f>
        <v>152348.62999999998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9896936.2200000007</v>
      </c>
    </row>
    <row r="98" spans="1:10" ht="18.75" customHeight="1">
      <c r="A98" s="27" t="s">
        <v>83</v>
      </c>
      <c r="B98" s="28">
        <v>122823.13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122823.13</v>
      </c>
    </row>
    <row r="99" spans="1:10" ht="18.75" customHeight="1">
      <c r="A99" s="27" t="s">
        <v>84</v>
      </c>
      <c r="B99" s="28">
        <v>831074.91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831074.91</v>
      </c>
    </row>
    <row r="100" spans="1:10" ht="18.75" customHeight="1">
      <c r="A100" s="27" t="s">
        <v>85</v>
      </c>
      <c r="B100" s="44">
        <v>0</v>
      </c>
      <c r="C100" s="28">
        <f>+C89</f>
        <v>1564589.48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1564589.48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1372241.44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1372241.44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86955.46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86955.46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448445.61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448445.61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692186.17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692186.17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16043.89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16043.89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757994.35999999987</v>
      </c>
      <c r="G106" s="44">
        <v>0</v>
      </c>
      <c r="H106" s="44">
        <v>0</v>
      </c>
      <c r="I106" s="44">
        <v>0</v>
      </c>
      <c r="J106" s="45">
        <f t="shared" si="20"/>
        <v>757994.35999999987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172497.17</v>
      </c>
      <c r="H107" s="44">
        <v>0</v>
      </c>
      <c r="I107" s="44">
        <v>0</v>
      </c>
      <c r="J107" s="45">
        <f t="shared" si="20"/>
        <v>172497.17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237252.04</v>
      </c>
      <c r="H108" s="44">
        <v>0</v>
      </c>
      <c r="I108" s="44">
        <v>0</v>
      </c>
      <c r="J108" s="45">
        <f t="shared" si="20"/>
        <v>237252.04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294588.52</v>
      </c>
      <c r="H109" s="44">
        <v>0</v>
      </c>
      <c r="I109" s="44">
        <v>0</v>
      </c>
      <c r="J109" s="45">
        <f t="shared" si="20"/>
        <v>294588.52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577758.93999999994</v>
      </c>
      <c r="H110" s="44">
        <v>0</v>
      </c>
      <c r="I110" s="44">
        <v>0</v>
      </c>
      <c r="J110" s="45">
        <f t="shared" si="20"/>
        <v>577758.93999999994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546037.64</v>
      </c>
      <c r="I111" s="44">
        <v>0</v>
      </c>
      <c r="J111" s="45">
        <f t="shared" si="20"/>
        <v>546037.64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45358.239999999998</v>
      </c>
      <c r="I112" s="44">
        <v>0</v>
      </c>
      <c r="J112" s="45">
        <f t="shared" si="20"/>
        <v>45358.239999999998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305139.96999999997</v>
      </c>
      <c r="I113" s="44">
        <v>0</v>
      </c>
      <c r="J113" s="45">
        <f t="shared" si="20"/>
        <v>305139.96999999997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266105.49</v>
      </c>
      <c r="I114" s="44">
        <v>0</v>
      </c>
      <c r="J114" s="45">
        <f t="shared" si="20"/>
        <v>266105.49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737041.88</v>
      </c>
      <c r="I115" s="44">
        <v>0</v>
      </c>
      <c r="J115" s="45">
        <f t="shared" si="20"/>
        <v>737041.88</v>
      </c>
    </row>
    <row r="116" spans="1:10" ht="18.75" customHeight="1">
      <c r="A116" s="27" t="s">
        <v>122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315257.05</v>
      </c>
      <c r="J116" s="45">
        <f t="shared" si="20"/>
        <v>315257.05</v>
      </c>
    </row>
    <row r="117" spans="1:10" ht="18.75" customHeight="1">
      <c r="A117" s="29" t="s">
        <v>123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507544.83</v>
      </c>
      <c r="J117" s="48">
        <f t="shared" si="20"/>
        <v>507544.83</v>
      </c>
    </row>
    <row r="118" spans="1:10" ht="18.75" customHeight="1">
      <c r="A118" s="43" t="s">
        <v>120</v>
      </c>
      <c r="B118" s="55"/>
      <c r="C118" s="55"/>
      <c r="D118" s="55"/>
      <c r="E118" s="55"/>
      <c r="F118" s="55"/>
      <c r="G118" s="55"/>
      <c r="H118" s="55"/>
      <c r="I118" s="55"/>
      <c r="J118" s="56"/>
    </row>
    <row r="119" spans="1:10" ht="18.75" customHeight="1">
      <c r="A119" s="43" t="s">
        <v>121</v>
      </c>
    </row>
    <row r="120" spans="1:10" ht="18.75" customHeight="1"/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2013-10-03T18:47:29Z</dcterms:modified>
</cp:coreProperties>
</file>