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86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F8"/>
  <c r="F7" s="1"/>
  <c r="F45" s="1"/>
  <c r="F44" s="1"/>
  <c r="D8"/>
  <c r="D7" s="1"/>
  <c r="D45" s="1"/>
  <c r="D44" s="1"/>
  <c r="B8"/>
  <c r="J64"/>
  <c r="H56"/>
  <c r="F56"/>
  <c r="D56"/>
  <c r="I56"/>
  <c r="G56"/>
  <c r="E56"/>
  <c r="C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J57"/>
  <c r="B56"/>
  <c r="I90"/>
  <c r="I89" s="1"/>
  <c r="I43"/>
  <c r="G90"/>
  <c r="G89" s="1"/>
  <c r="G43"/>
  <c r="E48"/>
  <c r="J48" s="1"/>
  <c r="E45"/>
  <c r="C45"/>
  <c r="C46"/>
  <c r="J46" s="1"/>
  <c r="J9"/>
  <c r="C44" l="1"/>
  <c r="J56"/>
  <c r="E44"/>
  <c r="C90"/>
  <c r="C89" s="1"/>
  <c r="C100" s="1"/>
  <c r="J100" s="1"/>
  <c r="J97" s="1"/>
  <c r="C43"/>
  <c r="J45"/>
  <c r="J44" s="1"/>
  <c r="B44"/>
  <c r="B43" l="1"/>
  <c r="J43" s="1"/>
  <c r="B90"/>
  <c r="E90"/>
  <c r="E89" s="1"/>
  <c r="E43"/>
  <c r="B89" l="1"/>
  <c r="J89" s="1"/>
  <c r="J90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<sst xmlns="http://schemas.openxmlformats.org/spreadsheetml/2006/main" count="125" uniqueCount="125">
  <si>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</si>
  <si>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</si>
  <si>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</si>
  <si>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</si>
  <si>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</si>
  <si>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</si>
  <si>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</si>
  <si>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</si>
  <si>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</si>
  <si>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</si>
  <si>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</si>
  <si>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</si>
  <si>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</si>
  <si>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</si>
  <si>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</si>
  <si>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</si>
  <si>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</si>
  <si>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</si>
  <si>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</si>
  <si>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</si>
  <si>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</si>
  <si>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</si>
  <si>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</si>
  <si>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</si>
  <si>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</si>
  <si>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</si>
  <si>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</si>
  <si>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</si>
  <si>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</si>
  <si>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</si>
  <si>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</si>
  <si>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</si>
  <si>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</si>
  <si>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</si>
  <si>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</si>
  <si>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</si>
  <si>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</si>
  <si>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</si>
  <si>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</si>
  <si>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</si>
  <si>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</si>
  <si>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</si>
  <si>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</si>
  <si>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</si>
  <si>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</si>
  <si>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</si>
  <si>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</si>
  <si>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</si>
  <si>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</si>
  <si>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</si>
  <si>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</si>
  <si>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</si>
  <si>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</si>
  <si>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</si>
  <si>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</si>
  <si>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</si>
  <si>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</si>
  <si>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</si>
  <si>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</si>
  <si>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</si>
  <si>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</si>
  <si>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</si>
  <si>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</si>
  <si>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</si>
  <si>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</si>
  <si>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</si>
  <si>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</si>
  <si>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</si>
  <si>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</si>
  <si>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</si>
  <si>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</si>
  <si>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</si>
  <si>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</si>
  <si>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</si>
  <si>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</si>
  <si>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</si>
  <si>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</si>
  <si>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</si>
  <si>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</si>
  <si>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</si>
  <si>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</si>
  <si>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</si>
  <si>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</si>
  <si>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</si>
  <si>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</si>
  <si>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</si>
  <si>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</si>
  <si>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</si>
  <si>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</si>
  <si>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</si>
  <si>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</si>
  <si>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</si>
  <si>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</si>
  <si>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</si>
  <si>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</si>
  <si>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</si>
  <si>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</si>
  <si>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</si>
  <si>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</si>
  <si>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</si>
  <si>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</si>
  <si>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</si>
  <si>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</si>
  <si>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</si>
  <si>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</si>
  <si>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</si>
  <si>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</si>
  <si>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</si>
  <si>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</si>
  <si>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</si>
  <si>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</si>
  <si>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</si>
  <si>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</si>
  <si>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</si>
  <si>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</si>
  <si>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</si>
  <si>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</si>
  <si>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</si>
  <si>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OPERAÇÃO 25/09/13 - VENCIMENTO 02/10/13</t>
  </si>
  <si>
    <t>8.19. Viação Gato Preto Ltda.</t>
  </si>
  <si>
    <t>8.20. Transpass Transp. de Pass. Ltda</t>
  </si>
  <si>
    <t>6.3. Revisão de Remuneração pelo Transporte Coletivo (1)</t>
  </si>
  <si>
    <t>Nota:</t>
  </si>
  <si>
    <t xml:space="preserve">   (1) Revisões de remuneração para pagamento de combustível não fóssil referentes aos meses de julho</t>
  </si>
  <si>
    <t xml:space="preserve">    e agosto/13.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</si>
</sst>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10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top" indent="2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57" t="s">
        <v>118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58" t="s">
        <v>17</v>
      </c>
      <c r="B4" s="59" t="s">
        <v>32</v>
      </c>
      <c r="C4" s="60"/>
      <c r="D4" s="60"/>
      <c r="E4" s="60"/>
      <c r="F4" s="60"/>
      <c r="G4" s="60"/>
      <c r="H4" s="60"/>
      <c r="I4" s="61"/>
      <c r="J4" s="62" t="s">
        <v>18</v>
      </c>
    </row>
    <row r="5" spans="1:10" ht="38.25">
      <c r="A5" s="58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58"/>
    </row>
    <row r="6" spans="1:10" ht="18.75" customHeight="1">
      <c r="A6" s="5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58"/>
    </row>
    <row r="7" spans="1:10" ht="17.25" customHeight="1">
      <c r="A7" s="8" t="s">
        <v>33</v>
      </c>
      <c r="B7" s="9">
        <f t="shared" ref="B7:J7" si="0">+B8+B16+B20+B23</f>
        <v>617211</v>
      </c>
      <c r="C7" s="9">
        <f t="shared" si="0"/>
        <v>758618</v>
      </c>
      <c r="D7" s="9">
        <f t="shared" si="0"/>
        <v>703354</v>
      </c>
      <c r="E7" s="9">
        <f t="shared" si="0"/>
        <v>513350</v>
      </c>
      <c r="F7" s="9">
        <f t="shared" si="0"/>
        <v>537273</v>
      </c>
      <c r="G7" s="9">
        <f t="shared" si="0"/>
        <v>804766</v>
      </c>
      <c r="H7" s="9">
        <f t="shared" si="0"/>
        <v>1221550</v>
      </c>
      <c r="I7" s="9">
        <f t="shared" si="0"/>
        <v>565217</v>
      </c>
      <c r="J7" s="9">
        <f t="shared" si="0"/>
        <v>5721339</v>
      </c>
    </row>
    <row r="8" spans="1:10" ht="17.25" customHeight="1">
      <c r="A8" s="10" t="s">
        <v>34</v>
      </c>
      <c r="B8" s="11">
        <f>B9+B12</f>
        <v>364113</v>
      </c>
      <c r="C8" s="11">
        <f t="shared" ref="C8:I8" si="1">C9+C12</f>
        <v>462319</v>
      </c>
      <c r="D8" s="11">
        <f t="shared" si="1"/>
        <v>408973</v>
      </c>
      <c r="E8" s="11">
        <f t="shared" si="1"/>
        <v>289178</v>
      </c>
      <c r="F8" s="11">
        <f t="shared" si="1"/>
        <v>317922</v>
      </c>
      <c r="G8" s="11">
        <f t="shared" si="1"/>
        <v>450092</v>
      </c>
      <c r="H8" s="11">
        <f t="shared" si="1"/>
        <v>657692</v>
      </c>
      <c r="I8" s="11">
        <f t="shared" si="1"/>
        <v>345763</v>
      </c>
      <c r="J8" s="11">
        <f t="shared" ref="J8:J23" si="2">SUM(B8:I8)</f>
        <v>3296052</v>
      </c>
    </row>
    <row r="9" spans="1:10" ht="17.25" customHeight="1">
      <c r="A9" s="15" t="s">
        <v>19</v>
      </c>
      <c r="B9" s="13">
        <f>+B10+B11</f>
        <v>44937</v>
      </c>
      <c r="C9" s="13">
        <f t="shared" ref="C9:I9" si="3">+C10+C11</f>
        <v>60327</v>
      </c>
      <c r="D9" s="13">
        <f t="shared" si="3"/>
        <v>49596</v>
      </c>
      <c r="E9" s="13">
        <f t="shared" si="3"/>
        <v>35484</v>
      </c>
      <c r="F9" s="13">
        <f t="shared" si="3"/>
        <v>39180</v>
      </c>
      <c r="G9" s="13">
        <f t="shared" si="3"/>
        <v>49093</v>
      </c>
      <c r="H9" s="13">
        <f t="shared" si="3"/>
        <v>55713</v>
      </c>
      <c r="I9" s="13">
        <f t="shared" si="3"/>
        <v>52606</v>
      </c>
      <c r="J9" s="11">
        <f t="shared" si="2"/>
        <v>386936</v>
      </c>
    </row>
    <row r="10" spans="1:10" ht="17.25" customHeight="1">
      <c r="A10" s="31" t="s">
        <v>20</v>
      </c>
      <c r="B10" s="13">
        <v>44937</v>
      </c>
      <c r="C10" s="13">
        <v>60327</v>
      </c>
      <c r="D10" s="13">
        <v>49596</v>
      </c>
      <c r="E10" s="13">
        <v>35484</v>
      </c>
      <c r="F10" s="13">
        <v>39180</v>
      </c>
      <c r="G10" s="13">
        <v>49093</v>
      </c>
      <c r="H10" s="13">
        <v>55713</v>
      </c>
      <c r="I10" s="13">
        <v>52606</v>
      </c>
      <c r="J10" s="11">
        <f>SUM(B10:I10)</f>
        <v>386936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319176</v>
      </c>
      <c r="C12" s="17">
        <f t="shared" si="4"/>
        <v>401992</v>
      </c>
      <c r="D12" s="17">
        <f t="shared" si="4"/>
        <v>359377</v>
      </c>
      <c r="E12" s="17">
        <f t="shared" si="4"/>
        <v>253694</v>
      </c>
      <c r="F12" s="17">
        <f t="shared" si="4"/>
        <v>278742</v>
      </c>
      <c r="G12" s="17">
        <f t="shared" si="4"/>
        <v>400999</v>
      </c>
      <c r="H12" s="17">
        <f t="shared" si="4"/>
        <v>601979</v>
      </c>
      <c r="I12" s="17">
        <f t="shared" si="4"/>
        <v>293157</v>
      </c>
      <c r="J12" s="11">
        <f t="shared" si="2"/>
        <v>2909116</v>
      </c>
    </row>
    <row r="13" spans="1:10" ht="17.25" customHeight="1">
      <c r="A13" s="14" t="s">
        <v>22</v>
      </c>
      <c r="B13" s="13">
        <v>140036</v>
      </c>
      <c r="C13" s="13">
        <v>188214</v>
      </c>
      <c r="D13" s="13">
        <v>174495</v>
      </c>
      <c r="E13" s="13">
        <v>125710</v>
      </c>
      <c r="F13" s="13">
        <v>132159</v>
      </c>
      <c r="G13" s="13">
        <v>189929</v>
      </c>
      <c r="H13" s="13">
        <v>278770</v>
      </c>
      <c r="I13" s="13">
        <v>128332</v>
      </c>
      <c r="J13" s="11">
        <f t="shared" si="2"/>
        <v>1357645</v>
      </c>
    </row>
    <row r="14" spans="1:10" ht="17.25" customHeight="1">
      <c r="A14" s="14" t="s">
        <v>23</v>
      </c>
      <c r="B14" s="13">
        <v>127739</v>
      </c>
      <c r="C14" s="13">
        <v>143547</v>
      </c>
      <c r="D14" s="13">
        <v>127386</v>
      </c>
      <c r="E14" s="13">
        <v>87353</v>
      </c>
      <c r="F14" s="13">
        <v>105763</v>
      </c>
      <c r="G14" s="13">
        <v>151446</v>
      </c>
      <c r="H14" s="13">
        <v>248174</v>
      </c>
      <c r="I14" s="13">
        <v>118389</v>
      </c>
      <c r="J14" s="11">
        <f t="shared" si="2"/>
        <v>1109797</v>
      </c>
    </row>
    <row r="15" spans="1:10" ht="17.25" customHeight="1">
      <c r="A15" s="14" t="s">
        <v>24</v>
      </c>
      <c r="B15" s="13">
        <v>51401</v>
      </c>
      <c r="C15" s="13">
        <v>70231</v>
      </c>
      <c r="D15" s="13">
        <v>57496</v>
      </c>
      <c r="E15" s="13">
        <v>40631</v>
      </c>
      <c r="F15" s="13">
        <v>40820</v>
      </c>
      <c r="G15" s="13">
        <v>59624</v>
      </c>
      <c r="H15" s="13">
        <v>75035</v>
      </c>
      <c r="I15" s="13">
        <v>46436</v>
      </c>
      <c r="J15" s="11">
        <f t="shared" si="2"/>
        <v>441674</v>
      </c>
    </row>
    <row r="16" spans="1:10" ht="17.25" customHeight="1">
      <c r="A16" s="16" t="s">
        <v>25</v>
      </c>
      <c r="B16" s="11">
        <f>+B17+B18+B19</f>
        <v>211535</v>
      </c>
      <c r="C16" s="11">
        <f t="shared" ref="C16:I16" si="5">+C17+C18+C19</f>
        <v>233785</v>
      </c>
      <c r="D16" s="11">
        <f t="shared" si="5"/>
        <v>224316</v>
      </c>
      <c r="E16" s="11">
        <f t="shared" si="5"/>
        <v>169543</v>
      </c>
      <c r="F16" s="11">
        <f t="shared" si="5"/>
        <v>173614</v>
      </c>
      <c r="G16" s="11">
        <f t="shared" si="5"/>
        <v>294609</v>
      </c>
      <c r="H16" s="11">
        <f t="shared" si="5"/>
        <v>499306</v>
      </c>
      <c r="I16" s="11">
        <f t="shared" si="5"/>
        <v>179065</v>
      </c>
      <c r="J16" s="11">
        <f t="shared" si="2"/>
        <v>1985773</v>
      </c>
    </row>
    <row r="17" spans="1:10" ht="17.25" customHeight="1">
      <c r="A17" s="12" t="s">
        <v>26</v>
      </c>
      <c r="B17" s="13">
        <v>108804</v>
      </c>
      <c r="C17" s="13">
        <v>133145</v>
      </c>
      <c r="D17" s="13">
        <v>129271</v>
      </c>
      <c r="E17" s="13">
        <v>97325</v>
      </c>
      <c r="F17" s="13">
        <v>97824</v>
      </c>
      <c r="G17" s="13">
        <v>163284</v>
      </c>
      <c r="H17" s="13">
        <v>262885</v>
      </c>
      <c r="I17" s="13">
        <v>98364</v>
      </c>
      <c r="J17" s="11">
        <f t="shared" si="2"/>
        <v>1090902</v>
      </c>
    </row>
    <row r="18" spans="1:10" ht="17.25" customHeight="1">
      <c r="A18" s="12" t="s">
        <v>27</v>
      </c>
      <c r="B18" s="13">
        <v>74528</v>
      </c>
      <c r="C18" s="13">
        <v>68812</v>
      </c>
      <c r="D18" s="13">
        <v>66703</v>
      </c>
      <c r="E18" s="13">
        <v>50243</v>
      </c>
      <c r="F18" s="13">
        <v>56226</v>
      </c>
      <c r="G18" s="13">
        <v>96820</v>
      </c>
      <c r="H18" s="13">
        <v>184315</v>
      </c>
      <c r="I18" s="13">
        <v>59303</v>
      </c>
      <c r="J18" s="11">
        <f t="shared" si="2"/>
        <v>656950</v>
      </c>
    </row>
    <row r="19" spans="1:10" ht="17.25" customHeight="1">
      <c r="A19" s="12" t="s">
        <v>28</v>
      </c>
      <c r="B19" s="13">
        <v>28203</v>
      </c>
      <c r="C19" s="13">
        <v>31828</v>
      </c>
      <c r="D19" s="13">
        <v>28342</v>
      </c>
      <c r="E19" s="13">
        <v>21975</v>
      </c>
      <c r="F19" s="13">
        <v>19564</v>
      </c>
      <c r="G19" s="13">
        <v>34505</v>
      </c>
      <c r="H19" s="13">
        <v>52106</v>
      </c>
      <c r="I19" s="13">
        <v>21398</v>
      </c>
      <c r="J19" s="11">
        <f t="shared" si="2"/>
        <v>237921</v>
      </c>
    </row>
    <row r="20" spans="1:10" ht="17.25" customHeight="1">
      <c r="A20" s="16" t="s">
        <v>29</v>
      </c>
      <c r="B20" s="13">
        <v>41563</v>
      </c>
      <c r="C20" s="13">
        <v>62514</v>
      </c>
      <c r="D20" s="13">
        <v>70065</v>
      </c>
      <c r="E20" s="13">
        <v>54629</v>
      </c>
      <c r="F20" s="13">
        <v>45737</v>
      </c>
      <c r="G20" s="13">
        <v>60065</v>
      </c>
      <c r="H20" s="13">
        <v>64552</v>
      </c>
      <c r="I20" s="13">
        <v>32376</v>
      </c>
      <c r="J20" s="11">
        <f t="shared" si="2"/>
        <v>431501</v>
      </c>
    </row>
    <row r="21" spans="1:10" ht="17.25" customHeight="1">
      <c r="A21" s="12" t="s">
        <v>30</v>
      </c>
      <c r="B21" s="13">
        <f>ROUND(B$20*0.57,0)</f>
        <v>23691</v>
      </c>
      <c r="C21" s="13">
        <f>ROUND(C$20*0.57,0)</f>
        <v>35633</v>
      </c>
      <c r="D21" s="13">
        <f t="shared" ref="D21:I21" si="6">ROUND(D$20*0.57,0)</f>
        <v>39937</v>
      </c>
      <c r="E21" s="13">
        <f t="shared" si="6"/>
        <v>31139</v>
      </c>
      <c r="F21" s="13">
        <f t="shared" si="6"/>
        <v>26070</v>
      </c>
      <c r="G21" s="13">
        <f t="shared" si="6"/>
        <v>34237</v>
      </c>
      <c r="H21" s="13">
        <f t="shared" si="6"/>
        <v>36795</v>
      </c>
      <c r="I21" s="13">
        <f t="shared" si="6"/>
        <v>18454</v>
      </c>
      <c r="J21" s="11">
        <f t="shared" si="2"/>
        <v>245956</v>
      </c>
    </row>
    <row r="22" spans="1:10" ht="17.25" customHeight="1">
      <c r="A22" s="12" t="s">
        <v>31</v>
      </c>
      <c r="B22" s="13">
        <f>ROUND(B$20*0.43,0)</f>
        <v>17872</v>
      </c>
      <c r="C22" s="13">
        <f t="shared" ref="C22:I22" si="7">ROUND(C$20*0.43,0)</f>
        <v>26881</v>
      </c>
      <c r="D22" s="13">
        <f t="shared" si="7"/>
        <v>30128</v>
      </c>
      <c r="E22" s="13">
        <f t="shared" si="7"/>
        <v>23490</v>
      </c>
      <c r="F22" s="13">
        <f t="shared" si="7"/>
        <v>19667</v>
      </c>
      <c r="G22" s="13">
        <f t="shared" si="7"/>
        <v>25828</v>
      </c>
      <c r="H22" s="13">
        <f t="shared" si="7"/>
        <v>27757</v>
      </c>
      <c r="I22" s="13">
        <f t="shared" si="7"/>
        <v>13922</v>
      </c>
      <c r="J22" s="11">
        <f t="shared" si="2"/>
        <v>185545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8013</v>
      </c>
      <c r="J23" s="11">
        <f t="shared" si="2"/>
        <v>8013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8873.1299999999992</v>
      </c>
      <c r="J31" s="24">
        <f t="shared" ref="J31:J69" si="9">SUM(B31:I31)</f>
        <v>8873.1299999999992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1416597.39</v>
      </c>
      <c r="C43" s="23">
        <f t="shared" ref="C43:I43" si="10">+C44+C52</f>
        <v>1985389.24</v>
      </c>
      <c r="D43" s="23">
        <f t="shared" si="10"/>
        <v>1938753.74</v>
      </c>
      <c r="E43" s="23">
        <f t="shared" si="10"/>
        <v>1424339.5999999999</v>
      </c>
      <c r="F43" s="23">
        <f t="shared" si="10"/>
        <v>1275257.5900000001</v>
      </c>
      <c r="G43" s="23">
        <f t="shared" si="10"/>
        <v>1955523.29</v>
      </c>
      <c r="H43" s="23">
        <f t="shared" si="10"/>
        <v>2555188.35</v>
      </c>
      <c r="I43" s="23">
        <f t="shared" si="10"/>
        <v>1303586.5199999998</v>
      </c>
      <c r="J43" s="23">
        <f t="shared" si="9"/>
        <v>13854635.719999999</v>
      </c>
    </row>
    <row r="44" spans="1:10" ht="17.25" customHeight="1">
      <c r="A44" s="16" t="s">
        <v>52</v>
      </c>
      <c r="B44" s="24">
        <f>SUM(B45:B51)</f>
        <v>1401624.46</v>
      </c>
      <c r="C44" s="24">
        <f t="shared" ref="C44:J44" si="11">SUM(C45:C51)</f>
        <v>1964930.09</v>
      </c>
      <c r="D44" s="24">
        <f t="shared" si="11"/>
        <v>1918398.04</v>
      </c>
      <c r="E44" s="24">
        <f t="shared" si="11"/>
        <v>1405433.21</v>
      </c>
      <c r="F44" s="24">
        <f t="shared" si="11"/>
        <v>1255983.0900000001</v>
      </c>
      <c r="G44" s="24">
        <f t="shared" si="11"/>
        <v>1937554.62</v>
      </c>
      <c r="H44" s="24">
        <f t="shared" si="11"/>
        <v>2529952.21</v>
      </c>
      <c r="I44" s="24">
        <f t="shared" si="11"/>
        <v>1288411.3699999999</v>
      </c>
      <c r="J44" s="24">
        <f t="shared" si="11"/>
        <v>13702287.090000002</v>
      </c>
    </row>
    <row r="45" spans="1:10" ht="17.25" customHeight="1">
      <c r="A45" s="37" t="s">
        <v>53</v>
      </c>
      <c r="B45" s="24">
        <f t="shared" ref="B45:I45" si="12">ROUND(B26*B7,2)</f>
        <v>1401624.46</v>
      </c>
      <c r="C45" s="24">
        <f t="shared" si="12"/>
        <v>1960572.36</v>
      </c>
      <c r="D45" s="24">
        <f t="shared" si="12"/>
        <v>1918398.04</v>
      </c>
      <c r="E45" s="24">
        <f t="shared" si="12"/>
        <v>1375264.65</v>
      </c>
      <c r="F45" s="24">
        <f t="shared" si="12"/>
        <v>1255983.0900000001</v>
      </c>
      <c r="G45" s="24">
        <f t="shared" si="12"/>
        <v>1937554.62</v>
      </c>
      <c r="H45" s="24">
        <f t="shared" si="12"/>
        <v>2529952.21</v>
      </c>
      <c r="I45" s="24">
        <f t="shared" si="12"/>
        <v>1279538.24</v>
      </c>
      <c r="J45" s="24">
        <f t="shared" si="9"/>
        <v>13658887.67</v>
      </c>
    </row>
    <row r="46" spans="1:10" ht="17.25" customHeight="1">
      <c r="A46" s="37" t="s">
        <v>54</v>
      </c>
      <c r="B46" s="20">
        <v>0</v>
      </c>
      <c r="C46" s="24">
        <f>ROUND(C27*C7,2)</f>
        <v>4357.7299999999996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4357.7299999999996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41231.25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41231.25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-11062.69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-11062.69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8873.1299999999992</v>
      </c>
      <c r="J49" s="24">
        <f>SUM(B49:I49)</f>
        <v>8873.1299999999992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18906.39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152348.62999999998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-278360.07999999996</v>
      </c>
      <c r="C56" s="38">
        <f t="shared" si="13"/>
        <v>-212965.55</v>
      </c>
      <c r="D56" s="38">
        <f t="shared" si="13"/>
        <v>-208506.22</v>
      </c>
      <c r="E56" s="38">
        <f t="shared" si="13"/>
        <v>-163731.85</v>
      </c>
      <c r="F56" s="38">
        <f t="shared" si="13"/>
        <v>-310031.23</v>
      </c>
      <c r="G56" s="38">
        <f t="shared" si="13"/>
        <v>359171.74999999994</v>
      </c>
      <c r="H56" s="38">
        <f t="shared" si="13"/>
        <v>-293336.18999999994</v>
      </c>
      <c r="I56" s="38">
        <f t="shared" si="13"/>
        <v>-171690.08</v>
      </c>
      <c r="J56" s="38">
        <f t="shared" si="9"/>
        <v>-1279449.45</v>
      </c>
    </row>
    <row r="57" spans="1:10" ht="18.75" customHeight="1">
      <c r="A57" s="16" t="s">
        <v>99</v>
      </c>
      <c r="B57" s="38">
        <f t="shared" ref="B57:I57" si="14">B58+B59+B60+B61+B62+B63</f>
        <v>-264302.09999999998</v>
      </c>
      <c r="C57" s="38">
        <f t="shared" si="14"/>
        <v>-192354.97</v>
      </c>
      <c r="D57" s="38">
        <f t="shared" si="14"/>
        <v>-188087.09</v>
      </c>
      <c r="E57" s="38">
        <f t="shared" si="14"/>
        <v>-106452</v>
      </c>
      <c r="F57" s="38">
        <f t="shared" si="14"/>
        <v>-295001.73</v>
      </c>
      <c r="G57" s="38">
        <f t="shared" si="14"/>
        <v>-259102.2</v>
      </c>
      <c r="H57" s="38">
        <f t="shared" si="14"/>
        <v>-264982.08999999997</v>
      </c>
      <c r="I57" s="38">
        <f t="shared" si="14"/>
        <v>-157818</v>
      </c>
      <c r="J57" s="38">
        <f t="shared" si="9"/>
        <v>-1728100.1799999997</v>
      </c>
    </row>
    <row r="58" spans="1:10" ht="18.75" customHeight="1">
      <c r="A58" s="12" t="s">
        <v>100</v>
      </c>
      <c r="B58" s="38">
        <f>-ROUND(B9*$D$3,2)</f>
        <v>-134811</v>
      </c>
      <c r="C58" s="38">
        <f t="shared" ref="C58:I58" si="15">-ROUND(C9*$D$3,2)</f>
        <v>-180981</v>
      </c>
      <c r="D58" s="38">
        <f t="shared" si="15"/>
        <v>-148788</v>
      </c>
      <c r="E58" s="38">
        <f t="shared" si="15"/>
        <v>-106452</v>
      </c>
      <c r="F58" s="38">
        <f t="shared" si="15"/>
        <v>-117540</v>
      </c>
      <c r="G58" s="38">
        <f t="shared" si="15"/>
        <v>-147279</v>
      </c>
      <c r="H58" s="38">
        <f t="shared" si="15"/>
        <v>-167139</v>
      </c>
      <c r="I58" s="38">
        <f t="shared" si="15"/>
        <v>-157818</v>
      </c>
      <c r="J58" s="38">
        <f t="shared" si="9"/>
        <v>-1160808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1">
        <v>-1764</v>
      </c>
      <c r="C60" s="51">
        <v>-1194</v>
      </c>
      <c r="D60" s="51">
        <v>-1047</v>
      </c>
      <c r="E60" s="20">
        <v>0</v>
      </c>
      <c r="F60" s="51">
        <v>-1461</v>
      </c>
      <c r="G60" s="51">
        <v>-828</v>
      </c>
      <c r="H60" s="51">
        <v>-753</v>
      </c>
      <c r="I60" s="20">
        <v>0</v>
      </c>
      <c r="J60" s="38">
        <f t="shared" si="9"/>
        <v>-7047</v>
      </c>
    </row>
    <row r="61" spans="1:10" ht="18.75" customHeight="1">
      <c r="A61" s="12" t="s">
        <v>64</v>
      </c>
      <c r="B61" s="51">
        <v>-1023</v>
      </c>
      <c r="C61" s="51">
        <v>-819</v>
      </c>
      <c r="D61" s="51">
        <v>-237</v>
      </c>
      <c r="E61" s="20">
        <v>0</v>
      </c>
      <c r="F61" s="51">
        <v>-930</v>
      </c>
      <c r="G61" s="51">
        <v>-243</v>
      </c>
      <c r="H61" s="51">
        <v>-84</v>
      </c>
      <c r="I61" s="20">
        <v>0</v>
      </c>
      <c r="J61" s="38">
        <f t="shared" si="9"/>
        <v>-3336</v>
      </c>
    </row>
    <row r="62" spans="1:10" ht="18.75" customHeight="1">
      <c r="A62" s="12" t="s">
        <v>65</v>
      </c>
      <c r="B62" s="51">
        <v>-126676.1</v>
      </c>
      <c r="C62" s="51">
        <v>-9276.9699999999993</v>
      </c>
      <c r="D62" s="51">
        <v>-38015.089999999997</v>
      </c>
      <c r="E62" s="20">
        <v>0</v>
      </c>
      <c r="F62" s="51">
        <v>-174902.73</v>
      </c>
      <c r="G62" s="51">
        <v>-110752.2</v>
      </c>
      <c r="H62" s="51">
        <v>-97006.09</v>
      </c>
      <c r="I62" s="20">
        <v>0</v>
      </c>
      <c r="J62" s="38">
        <f>SUM(B62:I62)</f>
        <v>-556629.18000000005</v>
      </c>
    </row>
    <row r="63" spans="1:10" ht="18.75" customHeight="1">
      <c r="A63" s="12" t="s">
        <v>66</v>
      </c>
      <c r="B63" s="51">
        <v>-28</v>
      </c>
      <c r="C63" s="51">
        <v>-84</v>
      </c>
      <c r="D63" s="20">
        <v>0</v>
      </c>
      <c r="E63" s="20">
        <v>0</v>
      </c>
      <c r="F63" s="20">
        <v>-168</v>
      </c>
      <c r="G63" s="20">
        <v>0</v>
      </c>
      <c r="H63" s="20">
        <v>0</v>
      </c>
      <c r="I63" s="20">
        <v>0</v>
      </c>
      <c r="J63" s="38">
        <f t="shared" si="9"/>
        <v>-280</v>
      </c>
    </row>
    <row r="64" spans="1:10" ht="18.75" customHeight="1">
      <c r="A64" s="16" t="s">
        <v>104</v>
      </c>
      <c r="B64" s="51">
        <f>SUM(B65:B85)</f>
        <v>-14057.98</v>
      </c>
      <c r="C64" s="51">
        <f t="shared" ref="C64:I64" si="16">SUM(C65:C85)</f>
        <v>-20610.579999999998</v>
      </c>
      <c r="D64" s="51">
        <f t="shared" si="16"/>
        <v>-20419.129999999997</v>
      </c>
      <c r="E64" s="51">
        <f t="shared" si="16"/>
        <v>-57279.85</v>
      </c>
      <c r="F64" s="51">
        <f t="shared" si="16"/>
        <v>-15029.5</v>
      </c>
      <c r="G64" s="51">
        <f t="shared" si="16"/>
        <v>-18984.760000000002</v>
      </c>
      <c r="H64" s="51">
        <f t="shared" si="16"/>
        <v>-28354.100000000002</v>
      </c>
      <c r="I64" s="51">
        <f t="shared" si="16"/>
        <v>-13872.08</v>
      </c>
      <c r="J64" s="38">
        <f t="shared" si="9"/>
        <v>-188607.97999999998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2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102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105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2">
        <f>SUM(B81:I81)</f>
        <v>-500</v>
      </c>
    </row>
    <row r="82" spans="1:10" ht="18.75" customHeight="1">
      <c r="A82" s="12" t="s">
        <v>106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115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117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38">
        <v>637258.71</v>
      </c>
      <c r="H86" s="20">
        <v>0</v>
      </c>
      <c r="I86" s="20">
        <v>0</v>
      </c>
      <c r="J86" s="52">
        <f>SUM(B86:I86)</f>
        <v>637258.71</v>
      </c>
    </row>
    <row r="87" spans="1:10" ht="18.75" customHeight="1">
      <c r="A87" s="16" t="s">
        <v>114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108</v>
      </c>
      <c r="B89" s="25">
        <f t="shared" ref="B89:I89" si="17">+B90+B91</f>
        <v>1138237.3099999998</v>
      </c>
      <c r="C89" s="25">
        <f t="shared" si="17"/>
        <v>1772423.69</v>
      </c>
      <c r="D89" s="25">
        <f t="shared" si="17"/>
        <v>1730247.52</v>
      </c>
      <c r="E89" s="25">
        <f t="shared" si="17"/>
        <v>1260607.7499999998</v>
      </c>
      <c r="F89" s="25">
        <f t="shared" si="17"/>
        <v>965226.3600000001</v>
      </c>
      <c r="G89" s="25">
        <f t="shared" si="17"/>
        <v>2314695.04</v>
      </c>
      <c r="H89" s="25">
        <f t="shared" si="17"/>
        <v>2261852.1600000001</v>
      </c>
      <c r="I89" s="25">
        <f t="shared" si="17"/>
        <v>1131896.4399999997</v>
      </c>
      <c r="J89" s="52">
        <f>SUM(B89:I89)</f>
        <v>12575186.27</v>
      </c>
    </row>
    <row r="90" spans="1:10" ht="18.75" customHeight="1">
      <c r="A90" s="16" t="s">
        <v>107</v>
      </c>
      <c r="B90" s="25">
        <f t="shared" ref="B90:I90" si="18">+B44+B57+B64+B86</f>
        <v>1123264.3799999999</v>
      </c>
      <c r="C90" s="25">
        <f t="shared" si="18"/>
        <v>1751964.54</v>
      </c>
      <c r="D90" s="25">
        <f t="shared" si="18"/>
        <v>1709891.82</v>
      </c>
      <c r="E90" s="25">
        <f t="shared" si="18"/>
        <v>1241701.3599999999</v>
      </c>
      <c r="F90" s="25">
        <f t="shared" si="18"/>
        <v>945951.8600000001</v>
      </c>
      <c r="G90" s="25">
        <f t="shared" si="18"/>
        <v>2296726.37</v>
      </c>
      <c r="H90" s="25">
        <f t="shared" si="18"/>
        <v>2236616.02</v>
      </c>
      <c r="I90" s="25">
        <f t="shared" si="18"/>
        <v>1116721.2899999998</v>
      </c>
      <c r="J90" s="52">
        <f>SUM(B90:I90)</f>
        <v>12422837.639999999</v>
      </c>
    </row>
    <row r="91" spans="1:10" ht="18.75" customHeight="1">
      <c r="A91" s="16" t="s">
        <v>111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18906.39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2">
        <f>SUM(B91:I91)</f>
        <v>152348.62999999998</v>
      </c>
    </row>
    <row r="92" spans="1:10" ht="18" customHeight="1">
      <c r="A92" s="16" t="s">
        <v>109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SUM(J98:J117)</f>
        <v>12575186.260000002</v>
      </c>
    </row>
    <row r="98" spans="1:10" ht="18.75" customHeight="1">
      <c r="A98" s="27" t="s">
        <v>83</v>
      </c>
      <c r="B98" s="28">
        <v>145779.75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7" si="20">SUM(B98:I98)</f>
        <v>145779.75</v>
      </c>
    </row>
    <row r="99" spans="1:10" ht="18.75" customHeight="1">
      <c r="A99" s="27" t="s">
        <v>84</v>
      </c>
      <c r="B99" s="28">
        <v>992457.56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992457.56</v>
      </c>
    </row>
    <row r="100" spans="1:10" ht="18.75" customHeight="1">
      <c r="A100" s="27" t="s">
        <v>85</v>
      </c>
      <c r="B100" s="44">
        <v>0</v>
      </c>
      <c r="C100" s="28">
        <f>+C89</f>
        <v>1772423.69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1772423.69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1730247.52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1730247.52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462285.42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462285.42</v>
      </c>
    </row>
    <row r="103" spans="1:10" ht="18.75" customHeight="1">
      <c r="A103" s="27" t="s">
        <v>112</v>
      </c>
      <c r="B103" s="44">
        <v>0</v>
      </c>
      <c r="C103" s="44">
        <v>0</v>
      </c>
      <c r="D103" s="44">
        <v>0</v>
      </c>
      <c r="E103" s="28">
        <v>228074.26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228074.26</v>
      </c>
    </row>
    <row r="104" spans="1:10" ht="18.75" customHeight="1">
      <c r="A104" s="27" t="s">
        <v>113</v>
      </c>
      <c r="B104" s="44">
        <v>0</v>
      </c>
      <c r="C104" s="44">
        <v>0</v>
      </c>
      <c r="D104" s="44">
        <v>0</v>
      </c>
      <c r="E104" s="28">
        <v>562052.84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562052.84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8195.23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8195.23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965226.3600000001</v>
      </c>
      <c r="G106" s="44">
        <v>0</v>
      </c>
      <c r="H106" s="44">
        <v>0</v>
      </c>
      <c r="I106" s="44">
        <v>0</v>
      </c>
      <c r="J106" s="45">
        <f t="shared" si="20"/>
        <v>965226.3600000001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210648.27</v>
      </c>
      <c r="H107" s="44">
        <v>0</v>
      </c>
      <c r="I107" s="44">
        <v>0</v>
      </c>
      <c r="J107" s="45">
        <f t="shared" si="20"/>
        <v>210648.27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375394.21</v>
      </c>
      <c r="H108" s="44">
        <v>0</v>
      </c>
      <c r="I108" s="44">
        <v>0</v>
      </c>
      <c r="J108" s="45">
        <f t="shared" si="20"/>
        <v>375394.21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996902.73</v>
      </c>
      <c r="H109" s="44">
        <v>0</v>
      </c>
      <c r="I109" s="44">
        <v>0</v>
      </c>
      <c r="J109" s="45">
        <f t="shared" si="20"/>
        <v>996902.73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731749.83</v>
      </c>
      <c r="H110" s="44">
        <v>0</v>
      </c>
      <c r="I110" s="44">
        <v>0</v>
      </c>
      <c r="J110" s="45">
        <f t="shared" si="20"/>
        <v>731749.83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670238.18000000005</v>
      </c>
      <c r="I111" s="44">
        <v>0</v>
      </c>
      <c r="J111" s="45">
        <f t="shared" si="20"/>
        <v>670238.18000000005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52601.62</v>
      </c>
      <c r="I112" s="44">
        <v>0</v>
      </c>
      <c r="J112" s="45">
        <f t="shared" si="20"/>
        <v>52601.62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365766.56</v>
      </c>
      <c r="I113" s="44">
        <v>0</v>
      </c>
      <c r="J113" s="45">
        <f t="shared" si="20"/>
        <v>365766.56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308113.58</v>
      </c>
      <c r="I114" s="44">
        <v>0</v>
      </c>
      <c r="J114" s="45">
        <f t="shared" si="20"/>
        <v>308113.58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865132.21</v>
      </c>
      <c r="I115" s="44">
        <v>0</v>
      </c>
      <c r="J115" s="45">
        <f t="shared" si="20"/>
        <v>865132.21</v>
      </c>
    </row>
    <row r="116" spans="1:10" ht="18.75" customHeight="1">
      <c r="A116" s="27" t="s">
        <v>119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406261.65</v>
      </c>
      <c r="J116" s="45">
        <f t="shared" si="20"/>
        <v>406261.65</v>
      </c>
    </row>
    <row r="117" spans="1:10" ht="18.75" customHeight="1">
      <c r="A117" s="29" t="s">
        <v>120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7">
        <v>725634.79</v>
      </c>
      <c r="J117" s="48">
        <f t="shared" si="20"/>
        <v>725634.79</v>
      </c>
    </row>
    <row r="118" spans="1:10" ht="18.75" customHeight="1">
      <c r="A118" s="64" t="s">
        <v>122</v>
      </c>
      <c r="B118" s="55"/>
      <c r="C118" s="55"/>
      <c r="D118" s="55"/>
      <c r="E118" s="55"/>
      <c r="F118" s="55"/>
      <c r="G118" s="55"/>
      <c r="H118" s="55"/>
      <c r="I118" s="55"/>
      <c r="J118" s="56"/>
    </row>
    <row r="119" spans="1:10" ht="18.75" customHeight="1">
      <c r="A119" s="43" t="s">
        <v>123</v>
      </c>
    </row>
    <row r="120" spans="1:10" ht="18.75" customHeight="1">
      <c r="A120" s="43" t="s">
        <v>124</v>
      </c>
    </row>
    <row r="121" spans="1:10" ht="18.75" customHeight="1">
      <c r="A121" s="43"/>
    </row>
    <row r="122" spans="1:10" ht="18.75" customHeight="1">
      <c r="A122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2013-10-01T18:53:42Z</dcterms:modified>
</cp:coreProperties>
</file>