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B9" i="8"/>
  <c r="B8" s="1"/>
  <c r="C9"/>
  <c r="C8" s="1"/>
  <c r="C7" s="1"/>
  <c r="D9"/>
  <c r="D8" s="1"/>
  <c r="D7" s="1"/>
  <c r="D45" s="1"/>
  <c r="D44" s="1"/>
  <c r="E9"/>
  <c r="E8" s="1"/>
  <c r="E7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J22" s="1"/>
  <c r="H22"/>
  <c r="I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81"/>
  <c r="J88"/>
  <c r="B91"/>
  <c r="C91"/>
  <c r="D91"/>
  <c r="E91"/>
  <c r="F91"/>
  <c r="G91"/>
  <c r="H91"/>
  <c r="I91"/>
  <c r="J91"/>
  <c r="J92"/>
  <c r="J98"/>
  <c r="J99"/>
  <c r="J102"/>
  <c r="J103"/>
  <c r="J104"/>
  <c r="J105"/>
  <c r="J107"/>
  <c r="J108"/>
  <c r="J109"/>
  <c r="J110"/>
  <c r="J111"/>
  <c r="J112"/>
  <c r="J113"/>
  <c r="J114"/>
  <c r="J115"/>
  <c r="J117"/>
  <c r="J118"/>
  <c r="H56" l="1"/>
  <c r="D56"/>
  <c r="C56"/>
  <c r="I56"/>
  <c r="G56"/>
  <c r="F56"/>
  <c r="J64"/>
  <c r="E56"/>
  <c r="H43"/>
  <c r="H90"/>
  <c r="H89" s="1"/>
  <c r="F43"/>
  <c r="F90"/>
  <c r="F89" s="1"/>
  <c r="F106" s="1"/>
  <c r="J106" s="1"/>
  <c r="D43"/>
  <c r="D90"/>
  <c r="D89" s="1"/>
  <c r="D101" s="1"/>
  <c r="J101" s="1"/>
  <c r="J8"/>
  <c r="J7" s="1"/>
  <c r="B7"/>
  <c r="B45" s="1"/>
  <c r="J57"/>
  <c r="B56"/>
  <c r="I90"/>
  <c r="I89" s="1"/>
  <c r="I43"/>
  <c r="G90"/>
  <c r="G89" s="1"/>
  <c r="G43"/>
  <c r="E48"/>
  <c r="J48" s="1"/>
  <c r="E45"/>
  <c r="C45"/>
  <c r="C44" s="1"/>
  <c r="C46"/>
  <c r="J46" s="1"/>
  <c r="J9"/>
  <c r="J56" l="1"/>
  <c r="E44"/>
  <c r="C90"/>
  <c r="C89" s="1"/>
  <c r="C100" s="1"/>
  <c r="J100" s="1"/>
  <c r="J97" s="1"/>
  <c r="C43"/>
  <c r="J45"/>
  <c r="J44" s="1"/>
  <c r="B44"/>
  <c r="B43" l="1"/>
  <c r="J43" s="1"/>
  <c r="B90"/>
  <c r="E90"/>
  <c r="E89" s="1"/>
  <c r="E43"/>
  <c r="B89" l="1"/>
  <c r="J89" s="1"/>
  <c r="J90"/>
</calcChain>
</file>

<file path=xl/sharedStrings.xml><?xml version="1.0" encoding="utf-8"?>
<sst xmlns="http://schemas.openxmlformats.org/spreadsheetml/2006/main" count="122" uniqueCount="122">
  <si>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</si>
  <si>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</si>
  <si>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</si>
  <si>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</si>
  <si>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</si>
  <si>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</si>
  <si>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</si>
  <si>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</si>
  <si>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</si>
  <si>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</si>
  <si>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</si>
  <si>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</si>
  <si>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</si>
  <si>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</si>
  <si>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</si>
  <si>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</si>
  <si>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</si>
  <si>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</si>
  <si>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</si>
  <si>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</si>
  <si>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</si>
  <si>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</si>
  <si>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</si>
  <si>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</si>
  <si>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</si>
  <si>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</si>
  <si>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</si>
  <si>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</si>
  <si>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</si>
  <si>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</si>
  <si>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</si>
  <si>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</si>
  <si>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</si>
  <si>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</si>
  <si>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</si>
  <si>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</si>
  <si>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</si>
  <si>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</si>
  <si>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</si>
  <si>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</si>
  <si>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</si>
  <si>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</si>
  <si>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</si>
  <si>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</si>
  <si>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</si>
  <si>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</si>
  <si>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</si>
  <si>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</si>
  <si>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</si>
  <si>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</si>
  <si>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</si>
  <si>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</si>
  <si>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</si>
  <si>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</si>
  <si>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</si>
  <si>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</si>
  <si>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</si>
  <si>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</si>
  <si>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</si>
  <si>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</si>
  <si>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</si>
  <si>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</si>
  <si>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</si>
  <si>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</si>
  <si>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</si>
  <si>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</si>
  <si>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</si>
  <si>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</si>
  <si>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</si>
  <si>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</si>
  <si>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</si>
  <si>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</si>
  <si>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</si>
  <si>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</si>
  <si>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</si>
  <si>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</si>
  <si>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</si>
  <si>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</si>
  <si>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</si>
  <si>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</si>
  <si>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</si>
  <si>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</si>
  <si>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</si>
  <si>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</si>
  <si>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</si>
  <si>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</si>
  <si>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</si>
  <si>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</si>
  <si>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</si>
  <si>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</si>
  <si>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</si>
  <si>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</si>
  <si>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</si>
  <si>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</si>
  <si>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</si>
  <si>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</si>
  <si>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</si>
  <si>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</si>
  <si>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</si>
  <si>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</si>
  <si>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</si>
  <si>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</si>
  <si>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</si>
  <si>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</si>
  <si>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</si>
  <si>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</si>
  <si>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</si>
  <si>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</si>
  <si>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</si>
  <si>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</si>
  <si>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</si>
  <si>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</si>
  <si>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</si>
  <si>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</si>
  <si>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8.6. Empresa de Transportes Itaquera Brasil S.A - Garagem Tiradentes</t>
  </si>
  <si>
    <t>8.7. Empresa de Transportes Itaquera Brasil S.A - Garagem Pêssego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</si>
  <si>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</si>
  <si>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</si>
  <si>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</si>
  <si>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</si>
  <si>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6.3. Revisão de Remuneração pelo Transporte Coletivo</t>
  </si>
  <si>
    <t>OPERAÇÃO 24/09/13 - VENCIMENTO 01/10/13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</si>
</sst>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0000_);_([$R$ -416]* \(#,##0.00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174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105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121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617183</v>
      </c>
      <c r="C7" s="9">
        <f t="shared" si="0"/>
        <v>759316</v>
      </c>
      <c r="D7" s="9">
        <f t="shared" si="0"/>
        <v>697855</v>
      </c>
      <c r="E7" s="9">
        <f t="shared" si="0"/>
        <v>516112</v>
      </c>
      <c r="F7" s="9">
        <f t="shared" si="0"/>
        <v>535164</v>
      </c>
      <c r="G7" s="9">
        <f t="shared" si="0"/>
        <v>788849</v>
      </c>
      <c r="H7" s="9">
        <f t="shared" si="0"/>
        <v>1208455</v>
      </c>
      <c r="I7" s="9">
        <f t="shared" si="0"/>
        <v>557317</v>
      </c>
      <c r="J7" s="9">
        <f t="shared" si="0"/>
        <v>5680251</v>
      </c>
    </row>
    <row r="8" spans="1:10" ht="17.25" customHeight="1">
      <c r="A8" s="10" t="s">
        <v>34</v>
      </c>
      <c r="B8" s="11">
        <f>B9+B12</f>
        <v>366024</v>
      </c>
      <c r="C8" s="11">
        <f t="shared" ref="C8:I8" si="1">C9+C12</f>
        <v>463663</v>
      </c>
      <c r="D8" s="11">
        <f t="shared" si="1"/>
        <v>407977</v>
      </c>
      <c r="E8" s="11">
        <f t="shared" si="1"/>
        <v>291593</v>
      </c>
      <c r="F8" s="11">
        <f t="shared" si="1"/>
        <v>317130</v>
      </c>
      <c r="G8" s="11">
        <f t="shared" si="1"/>
        <v>443641</v>
      </c>
      <c r="H8" s="11">
        <f t="shared" si="1"/>
        <v>652243</v>
      </c>
      <c r="I8" s="11">
        <f t="shared" si="1"/>
        <v>341760</v>
      </c>
      <c r="J8" s="11">
        <f t="shared" ref="J8:J23" si="2">SUM(B8:I8)</f>
        <v>3284031</v>
      </c>
    </row>
    <row r="9" spans="1:10" ht="17.25" customHeight="1">
      <c r="A9" s="15" t="s">
        <v>19</v>
      </c>
      <c r="B9" s="13">
        <f>+B10+B11</f>
        <v>45581</v>
      </c>
      <c r="C9" s="13">
        <f t="shared" ref="C9:I9" si="3">+C10+C11</f>
        <v>61305</v>
      </c>
      <c r="D9" s="13">
        <f t="shared" si="3"/>
        <v>50324</v>
      </c>
      <c r="E9" s="13">
        <f t="shared" si="3"/>
        <v>35843</v>
      </c>
      <c r="F9" s="13">
        <f t="shared" si="3"/>
        <v>39437</v>
      </c>
      <c r="G9" s="13">
        <f t="shared" si="3"/>
        <v>49171</v>
      </c>
      <c r="H9" s="13">
        <f t="shared" si="3"/>
        <v>55950</v>
      </c>
      <c r="I9" s="13">
        <f t="shared" si="3"/>
        <v>53110</v>
      </c>
      <c r="J9" s="11">
        <f t="shared" si="2"/>
        <v>390721</v>
      </c>
    </row>
    <row r="10" spans="1:10" ht="17.25" customHeight="1">
      <c r="A10" s="31" t="s">
        <v>20</v>
      </c>
      <c r="B10" s="13">
        <v>45581</v>
      </c>
      <c r="C10" s="13">
        <v>61305</v>
      </c>
      <c r="D10" s="13">
        <v>50324</v>
      </c>
      <c r="E10" s="13">
        <v>35843</v>
      </c>
      <c r="F10" s="13">
        <v>39437</v>
      </c>
      <c r="G10" s="13">
        <v>49171</v>
      </c>
      <c r="H10" s="13">
        <v>55950</v>
      </c>
      <c r="I10" s="13">
        <v>53110</v>
      </c>
      <c r="J10" s="11">
        <f>SUM(B10:I10)</f>
        <v>390721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320443</v>
      </c>
      <c r="C12" s="17">
        <f t="shared" si="4"/>
        <v>402358</v>
      </c>
      <c r="D12" s="17">
        <f t="shared" si="4"/>
        <v>357653</v>
      </c>
      <c r="E12" s="17">
        <f t="shared" si="4"/>
        <v>255750</v>
      </c>
      <c r="F12" s="17">
        <f t="shared" si="4"/>
        <v>277693</v>
      </c>
      <c r="G12" s="17">
        <f t="shared" si="4"/>
        <v>394470</v>
      </c>
      <c r="H12" s="17">
        <f t="shared" si="4"/>
        <v>596293</v>
      </c>
      <c r="I12" s="17">
        <f t="shared" si="4"/>
        <v>288650</v>
      </c>
      <c r="J12" s="11">
        <f t="shared" si="2"/>
        <v>2893310</v>
      </c>
    </row>
    <row r="13" spans="1:10" ht="17.25" customHeight="1">
      <c r="A13" s="14" t="s">
        <v>22</v>
      </c>
      <c r="B13" s="13">
        <v>137898</v>
      </c>
      <c r="C13" s="13">
        <v>185286</v>
      </c>
      <c r="D13" s="13">
        <v>170748</v>
      </c>
      <c r="E13" s="13">
        <v>124803</v>
      </c>
      <c r="F13" s="13">
        <v>129558</v>
      </c>
      <c r="G13" s="13">
        <v>183171</v>
      </c>
      <c r="H13" s="13">
        <v>271152</v>
      </c>
      <c r="I13" s="13">
        <v>124083</v>
      </c>
      <c r="J13" s="11">
        <f t="shared" si="2"/>
        <v>1326699</v>
      </c>
    </row>
    <row r="14" spans="1:10" ht="17.25" customHeight="1">
      <c r="A14" s="14" t="s">
        <v>23</v>
      </c>
      <c r="B14" s="13">
        <v>130104</v>
      </c>
      <c r="C14" s="13">
        <v>145083</v>
      </c>
      <c r="D14" s="13">
        <v>129148</v>
      </c>
      <c r="E14" s="13">
        <v>88981</v>
      </c>
      <c r="F14" s="13">
        <v>106359</v>
      </c>
      <c r="G14" s="13">
        <v>152018</v>
      </c>
      <c r="H14" s="13">
        <v>249087</v>
      </c>
      <c r="I14" s="13">
        <v>118118</v>
      </c>
      <c r="J14" s="11">
        <f t="shared" si="2"/>
        <v>1118898</v>
      </c>
    </row>
    <row r="15" spans="1:10" ht="17.25" customHeight="1">
      <c r="A15" s="14" t="s">
        <v>24</v>
      </c>
      <c r="B15" s="13">
        <v>52441</v>
      </c>
      <c r="C15" s="13">
        <v>71989</v>
      </c>
      <c r="D15" s="13">
        <v>57757</v>
      </c>
      <c r="E15" s="13">
        <v>41966</v>
      </c>
      <c r="F15" s="13">
        <v>41776</v>
      </c>
      <c r="G15" s="13">
        <v>59281</v>
      </c>
      <c r="H15" s="13">
        <v>76054</v>
      </c>
      <c r="I15" s="13">
        <v>46449</v>
      </c>
      <c r="J15" s="11">
        <f t="shared" si="2"/>
        <v>447713</v>
      </c>
    </row>
    <row r="16" spans="1:10" ht="17.25" customHeight="1">
      <c r="A16" s="16" t="s">
        <v>25</v>
      </c>
      <c r="B16" s="11">
        <f>+B17+B18+B19</f>
        <v>211157</v>
      </c>
      <c r="C16" s="11">
        <f t="shared" ref="C16:I16" si="5">+C17+C18+C19</f>
        <v>234115</v>
      </c>
      <c r="D16" s="11">
        <f t="shared" si="5"/>
        <v>221884</v>
      </c>
      <c r="E16" s="11">
        <f t="shared" si="5"/>
        <v>170435</v>
      </c>
      <c r="F16" s="11">
        <f t="shared" si="5"/>
        <v>173262</v>
      </c>
      <c r="G16" s="11">
        <f t="shared" si="5"/>
        <v>289146</v>
      </c>
      <c r="H16" s="11">
        <f t="shared" si="5"/>
        <v>494353</v>
      </c>
      <c r="I16" s="11">
        <f t="shared" si="5"/>
        <v>176330</v>
      </c>
      <c r="J16" s="11">
        <f t="shared" si="2"/>
        <v>1970682</v>
      </c>
    </row>
    <row r="17" spans="1:10" ht="17.25" customHeight="1">
      <c r="A17" s="12" t="s">
        <v>26</v>
      </c>
      <c r="B17" s="13">
        <v>106715</v>
      </c>
      <c r="C17" s="13">
        <v>130808</v>
      </c>
      <c r="D17" s="13">
        <v>125817</v>
      </c>
      <c r="E17" s="13">
        <v>96211</v>
      </c>
      <c r="F17" s="13">
        <v>96207</v>
      </c>
      <c r="G17" s="13">
        <v>156873</v>
      </c>
      <c r="H17" s="13">
        <v>255480</v>
      </c>
      <c r="I17" s="13">
        <v>95587</v>
      </c>
      <c r="J17" s="11">
        <f t="shared" si="2"/>
        <v>1063698</v>
      </c>
    </row>
    <row r="18" spans="1:10" ht="17.25" customHeight="1">
      <c r="A18" s="12" t="s">
        <v>27</v>
      </c>
      <c r="B18" s="13">
        <v>75876</v>
      </c>
      <c r="C18" s="13">
        <v>71033</v>
      </c>
      <c r="D18" s="13">
        <v>67570</v>
      </c>
      <c r="E18" s="13">
        <v>51409</v>
      </c>
      <c r="F18" s="13">
        <v>56936</v>
      </c>
      <c r="G18" s="13">
        <v>97876</v>
      </c>
      <c r="H18" s="13">
        <v>186775</v>
      </c>
      <c r="I18" s="13">
        <v>59156</v>
      </c>
      <c r="J18" s="11">
        <f t="shared" si="2"/>
        <v>666631</v>
      </c>
    </row>
    <row r="19" spans="1:10" ht="17.25" customHeight="1">
      <c r="A19" s="12" t="s">
        <v>28</v>
      </c>
      <c r="B19" s="13">
        <v>28566</v>
      </c>
      <c r="C19" s="13">
        <v>32274</v>
      </c>
      <c r="D19" s="13">
        <v>28497</v>
      </c>
      <c r="E19" s="13">
        <v>22815</v>
      </c>
      <c r="F19" s="13">
        <v>20119</v>
      </c>
      <c r="G19" s="13">
        <v>34397</v>
      </c>
      <c r="H19" s="13">
        <v>52098</v>
      </c>
      <c r="I19" s="13">
        <v>21587</v>
      </c>
      <c r="J19" s="11">
        <f t="shared" si="2"/>
        <v>240353</v>
      </c>
    </row>
    <row r="20" spans="1:10" ht="17.25" customHeight="1">
      <c r="A20" s="16" t="s">
        <v>29</v>
      </c>
      <c r="B20" s="13">
        <v>40002</v>
      </c>
      <c r="C20" s="13">
        <v>61538</v>
      </c>
      <c r="D20" s="13">
        <v>67994</v>
      </c>
      <c r="E20" s="13">
        <v>54084</v>
      </c>
      <c r="F20" s="13">
        <v>44772</v>
      </c>
      <c r="G20" s="13">
        <v>56062</v>
      </c>
      <c r="H20" s="13">
        <v>61859</v>
      </c>
      <c r="I20" s="13">
        <v>31130</v>
      </c>
      <c r="J20" s="11">
        <f t="shared" si="2"/>
        <v>417441</v>
      </c>
    </row>
    <row r="21" spans="1:10" ht="17.25" customHeight="1">
      <c r="A21" s="12" t="s">
        <v>30</v>
      </c>
      <c r="B21" s="13">
        <f>ROUND(B$20*0.57,0)</f>
        <v>22801</v>
      </c>
      <c r="C21" s="13">
        <f>ROUND(C$20*0.57,0)</f>
        <v>35077</v>
      </c>
      <c r="D21" s="13">
        <f t="shared" ref="D21:I21" si="6">ROUND(D$20*0.57,0)</f>
        <v>38757</v>
      </c>
      <c r="E21" s="13">
        <f t="shared" si="6"/>
        <v>30828</v>
      </c>
      <c r="F21" s="13">
        <f t="shared" si="6"/>
        <v>25520</v>
      </c>
      <c r="G21" s="13">
        <f t="shared" si="6"/>
        <v>31955</v>
      </c>
      <c r="H21" s="13">
        <f t="shared" si="6"/>
        <v>35260</v>
      </c>
      <c r="I21" s="13">
        <f t="shared" si="6"/>
        <v>17744</v>
      </c>
      <c r="J21" s="11">
        <f t="shared" si="2"/>
        <v>237942</v>
      </c>
    </row>
    <row r="22" spans="1:10" ht="17.25" customHeight="1">
      <c r="A22" s="12" t="s">
        <v>31</v>
      </c>
      <c r="B22" s="13">
        <f>ROUND(B$20*0.43,0)</f>
        <v>17201</v>
      </c>
      <c r="C22" s="13">
        <f t="shared" ref="C22:I22" si="7">ROUND(C$20*0.43,0)</f>
        <v>26461</v>
      </c>
      <c r="D22" s="13">
        <f t="shared" si="7"/>
        <v>29237</v>
      </c>
      <c r="E22" s="13">
        <f t="shared" si="7"/>
        <v>23256</v>
      </c>
      <c r="F22" s="13">
        <f t="shared" si="7"/>
        <v>19252</v>
      </c>
      <c r="G22" s="13">
        <f t="shared" si="7"/>
        <v>24107</v>
      </c>
      <c r="H22" s="13">
        <f t="shared" si="7"/>
        <v>26599</v>
      </c>
      <c r="I22" s="13">
        <f t="shared" si="7"/>
        <v>13386</v>
      </c>
      <c r="J22" s="11">
        <f t="shared" si="2"/>
        <v>179499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8097</v>
      </c>
      <c r="J23" s="11">
        <f t="shared" si="2"/>
        <v>8097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2.737768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8.0318000000000001E-2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103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8682.9699999999993</v>
      </c>
      <c r="J31" s="24">
        <f t="shared" ref="J31:J71" si="9">SUM(B31:I31)</f>
        <v>8682.9699999999993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1416533.8</v>
      </c>
      <c r="C43" s="23">
        <f t="shared" ref="C43:I43" si="10">+C44+C52</f>
        <v>1987197.16</v>
      </c>
      <c r="D43" s="23">
        <f t="shared" si="10"/>
        <v>1923755.21</v>
      </c>
      <c r="E43" s="23">
        <f t="shared" si="10"/>
        <v>1431901.31</v>
      </c>
      <c r="F43" s="23">
        <f t="shared" si="10"/>
        <v>1270327.3799999999</v>
      </c>
      <c r="G43" s="23">
        <f t="shared" si="10"/>
        <v>1917201.52</v>
      </c>
      <c r="H43" s="23">
        <f t="shared" si="10"/>
        <v>2528067.29</v>
      </c>
      <c r="I43" s="23">
        <f t="shared" si="10"/>
        <v>1285512.3399999999</v>
      </c>
      <c r="J43" s="23">
        <f t="shared" si="9"/>
        <v>13760496.010000002</v>
      </c>
    </row>
    <row r="44" spans="1:10" ht="17.25" customHeight="1">
      <c r="A44" s="16" t="s">
        <v>52</v>
      </c>
      <c r="B44" s="24">
        <f>SUM(B45:B51)</f>
        <v>1401560.87</v>
      </c>
      <c r="C44" s="24">
        <f t="shared" ref="C44:J44" si="11">SUM(C45:C51)</f>
        <v>1966738.01</v>
      </c>
      <c r="D44" s="24">
        <f t="shared" si="11"/>
        <v>1903399.51</v>
      </c>
      <c r="E44" s="24">
        <f t="shared" si="11"/>
        <v>1412994.9200000002</v>
      </c>
      <c r="F44" s="24">
        <f t="shared" si="11"/>
        <v>1251052.8799999999</v>
      </c>
      <c r="G44" s="24">
        <f t="shared" si="11"/>
        <v>1899232.85</v>
      </c>
      <c r="H44" s="24">
        <f t="shared" si="11"/>
        <v>2502831.15</v>
      </c>
      <c r="I44" s="24">
        <f t="shared" si="11"/>
        <v>1270337.19</v>
      </c>
      <c r="J44" s="24">
        <f t="shared" si="11"/>
        <v>13608147.380000001</v>
      </c>
    </row>
    <row r="45" spans="1:10" ht="17.25" customHeight="1">
      <c r="A45" s="37" t="s">
        <v>53</v>
      </c>
      <c r="B45" s="24">
        <f t="shared" ref="B45:I45" si="12">ROUND(B26*B7,2)</f>
        <v>1401560.87</v>
      </c>
      <c r="C45" s="24">
        <f t="shared" si="12"/>
        <v>1962376.27</v>
      </c>
      <c r="D45" s="24">
        <f t="shared" si="12"/>
        <v>1903399.51</v>
      </c>
      <c r="E45" s="24">
        <f t="shared" si="12"/>
        <v>1382664.05</v>
      </c>
      <c r="F45" s="24">
        <f t="shared" si="12"/>
        <v>1251052.8799999999</v>
      </c>
      <c r="G45" s="24">
        <f t="shared" si="12"/>
        <v>1899232.85</v>
      </c>
      <c r="H45" s="24">
        <f t="shared" si="12"/>
        <v>2502831.15</v>
      </c>
      <c r="I45" s="24">
        <f t="shared" si="12"/>
        <v>1261654.22</v>
      </c>
      <c r="J45" s="24">
        <f t="shared" si="9"/>
        <v>13564771.800000001</v>
      </c>
    </row>
    <row r="46" spans="1:10" ht="17.25" customHeight="1">
      <c r="A46" s="37" t="s">
        <v>54</v>
      </c>
      <c r="B46" s="20">
        <v>0</v>
      </c>
      <c r="C46" s="24">
        <f>ROUND(C27*C7,2)</f>
        <v>4361.74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4361.74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41453.08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41453.08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-11122.21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-11122.21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8682.9699999999993</v>
      </c>
      <c r="J49" s="24">
        <f>SUM(B49:I49)</f>
        <v>8682.9699999999993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14972.93</v>
      </c>
      <c r="C52" s="39">
        <v>20459.150000000001</v>
      </c>
      <c r="D52" s="39">
        <v>20355.7</v>
      </c>
      <c r="E52" s="39">
        <v>18906.39</v>
      </c>
      <c r="F52" s="39">
        <v>19274.5</v>
      </c>
      <c r="G52" s="39">
        <v>17968.669999999998</v>
      </c>
      <c r="H52" s="39">
        <v>25236.14</v>
      </c>
      <c r="I52" s="39">
        <v>15175.15</v>
      </c>
      <c r="J52" s="39">
        <f>SUM(B52:I52)</f>
        <v>152348.62999999998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+B57+B64+B86+B87</f>
        <v>-406046.77999999997</v>
      </c>
      <c r="C56" s="38">
        <f t="shared" si="13"/>
        <v>-212273.75</v>
      </c>
      <c r="D56" s="38">
        <f t="shared" si="13"/>
        <v>-230867.99</v>
      </c>
      <c r="E56" s="38">
        <f t="shared" si="13"/>
        <v>-164808.85</v>
      </c>
      <c r="F56" s="38">
        <f t="shared" si="13"/>
        <v>-367824.14999999997</v>
      </c>
      <c r="G56" s="38">
        <f t="shared" si="13"/>
        <v>-415409.9</v>
      </c>
      <c r="H56" s="38">
        <f t="shared" si="13"/>
        <v>-358372.01</v>
      </c>
      <c r="I56" s="38">
        <f t="shared" si="13"/>
        <v>-173202.08</v>
      </c>
      <c r="J56" s="38">
        <f t="shared" si="9"/>
        <v>-2328805.5099999998</v>
      </c>
    </row>
    <row r="57" spans="1:10" ht="18.75" customHeight="1">
      <c r="A57" s="16" t="s">
        <v>101</v>
      </c>
      <c r="B57" s="38">
        <f t="shared" ref="B57:I57" si="14">B58+B59+B60+B61+B62+B63</f>
        <v>-391988.8</v>
      </c>
      <c r="C57" s="38">
        <f t="shared" si="14"/>
        <v>-191663.17</v>
      </c>
      <c r="D57" s="38">
        <f t="shared" si="14"/>
        <v>-210448.86</v>
      </c>
      <c r="E57" s="38">
        <f t="shared" si="14"/>
        <v>-107529</v>
      </c>
      <c r="F57" s="38">
        <f t="shared" si="14"/>
        <v>-340179.49</v>
      </c>
      <c r="G57" s="38">
        <f t="shared" si="14"/>
        <v>-396425.14</v>
      </c>
      <c r="H57" s="38">
        <f t="shared" si="14"/>
        <v>-330017.91000000003</v>
      </c>
      <c r="I57" s="38">
        <f t="shared" si="14"/>
        <v>-159330</v>
      </c>
      <c r="J57" s="38">
        <f t="shared" si="9"/>
        <v>-2127582.37</v>
      </c>
    </row>
    <row r="58" spans="1:10" ht="18.75" customHeight="1">
      <c r="A58" s="12" t="s">
        <v>102</v>
      </c>
      <c r="B58" s="38">
        <f>-ROUND(B9*$D$3,2)</f>
        <v>-136743</v>
      </c>
      <c r="C58" s="38">
        <f t="shared" ref="C58:I58" si="15">-ROUND(C9*$D$3,2)</f>
        <v>-183915</v>
      </c>
      <c r="D58" s="38">
        <f t="shared" si="15"/>
        <v>-150972</v>
      </c>
      <c r="E58" s="38">
        <f t="shared" si="15"/>
        <v>-107529</v>
      </c>
      <c r="F58" s="38">
        <f t="shared" si="15"/>
        <v>-118311</v>
      </c>
      <c r="G58" s="38">
        <f t="shared" si="15"/>
        <v>-147513</v>
      </c>
      <c r="H58" s="38">
        <f t="shared" si="15"/>
        <v>-167850</v>
      </c>
      <c r="I58" s="38">
        <f t="shared" si="15"/>
        <v>-159330</v>
      </c>
      <c r="J58" s="38">
        <f t="shared" si="9"/>
        <v>-1172163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52">
        <v>-2895</v>
      </c>
      <c r="C60" s="52">
        <v>-1287</v>
      </c>
      <c r="D60" s="52">
        <v>-1347</v>
      </c>
      <c r="E60" s="20">
        <v>0</v>
      </c>
      <c r="F60" s="52">
        <v>-2529</v>
      </c>
      <c r="G60" s="52">
        <v>-1197</v>
      </c>
      <c r="H60" s="52">
        <v>-1302</v>
      </c>
      <c r="I60" s="20">
        <v>0</v>
      </c>
      <c r="J60" s="38">
        <f t="shared" si="9"/>
        <v>-10557</v>
      </c>
    </row>
    <row r="61" spans="1:10" ht="18.75" customHeight="1">
      <c r="A61" s="12" t="s">
        <v>64</v>
      </c>
      <c r="B61" s="52">
        <v>-1839</v>
      </c>
      <c r="C61" s="52">
        <v>-672</v>
      </c>
      <c r="D61" s="52">
        <v>-510</v>
      </c>
      <c r="E61" s="20">
        <v>0</v>
      </c>
      <c r="F61" s="52">
        <v>-1164</v>
      </c>
      <c r="G61" s="52">
        <v>-444</v>
      </c>
      <c r="H61" s="52">
        <v>-105</v>
      </c>
      <c r="I61" s="20">
        <v>0</v>
      </c>
      <c r="J61" s="38">
        <f t="shared" si="9"/>
        <v>-4734</v>
      </c>
    </row>
    <row r="62" spans="1:10" ht="18.75" customHeight="1">
      <c r="A62" s="12" t="s">
        <v>65</v>
      </c>
      <c r="B62" s="52">
        <v>-250371.8</v>
      </c>
      <c r="C62" s="52">
        <v>-5761.17</v>
      </c>
      <c r="D62" s="52">
        <v>-57591.86</v>
      </c>
      <c r="E62" s="20">
        <v>0</v>
      </c>
      <c r="F62" s="52">
        <v>-218063.49</v>
      </c>
      <c r="G62" s="52">
        <v>-247271.14</v>
      </c>
      <c r="H62" s="52">
        <v>-160704.91</v>
      </c>
      <c r="I62" s="20">
        <v>0</v>
      </c>
      <c r="J62" s="38">
        <f>SUM(B62:I62)</f>
        <v>-939764.37000000011</v>
      </c>
    </row>
    <row r="63" spans="1:10" ht="18.75" customHeight="1">
      <c r="A63" s="12" t="s">
        <v>66</v>
      </c>
      <c r="B63" s="52">
        <v>-140</v>
      </c>
      <c r="C63" s="52">
        <v>-28</v>
      </c>
      <c r="D63" s="20">
        <v>-28</v>
      </c>
      <c r="E63" s="20">
        <v>0</v>
      </c>
      <c r="F63" s="20">
        <v>-112</v>
      </c>
      <c r="G63" s="20">
        <v>0</v>
      </c>
      <c r="H63" s="20">
        <v>-56</v>
      </c>
      <c r="I63" s="20">
        <v>0</v>
      </c>
      <c r="J63" s="38">
        <f t="shared" si="9"/>
        <v>-364</v>
      </c>
    </row>
    <row r="64" spans="1:10" ht="18.75" customHeight="1">
      <c r="A64" s="16" t="s">
        <v>106</v>
      </c>
      <c r="B64" s="52">
        <f>SUM(B65:B85)</f>
        <v>-14057.98</v>
      </c>
      <c r="C64" s="52">
        <f t="shared" ref="C64:I64" si="16">SUM(C65:C85)</f>
        <v>-20610.579999999998</v>
      </c>
      <c r="D64" s="52">
        <f t="shared" si="16"/>
        <v>-20419.129999999997</v>
      </c>
      <c r="E64" s="52">
        <f t="shared" si="16"/>
        <v>-57279.85</v>
      </c>
      <c r="F64" s="52">
        <f t="shared" si="16"/>
        <v>-27644.66</v>
      </c>
      <c r="G64" s="52">
        <f t="shared" si="16"/>
        <v>-18984.760000000002</v>
      </c>
      <c r="H64" s="52">
        <f t="shared" si="16"/>
        <v>-28354.100000000002</v>
      </c>
      <c r="I64" s="52">
        <f t="shared" si="16"/>
        <v>-13872.08</v>
      </c>
      <c r="J64" s="38">
        <f t="shared" si="9"/>
        <v>-201223.13999999998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20">
        <v>0</v>
      </c>
      <c r="F65" s="38">
        <v>-1500.66</v>
      </c>
      <c r="G65" s="20">
        <v>0</v>
      </c>
      <c r="H65" s="20">
        <v>0</v>
      </c>
      <c r="I65" s="20">
        <v>0</v>
      </c>
      <c r="J65" s="38">
        <f t="shared" si="9"/>
        <v>-1500.66</v>
      </c>
    </row>
    <row r="66" spans="1:10" ht="18.75" customHeight="1">
      <c r="A66" s="12" t="s">
        <v>68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-1103.33</v>
      </c>
      <c r="E67" s="38">
        <v>-1849.5</v>
      </c>
      <c r="F67" s="20">
        <v>0</v>
      </c>
      <c r="G67" s="38">
        <v>-393.33</v>
      </c>
      <c r="H67" s="20">
        <v>0</v>
      </c>
      <c r="I67" s="20">
        <v>0</v>
      </c>
      <c r="J67" s="38">
        <f t="shared" si="9"/>
        <v>-3346.16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3">
        <f t="shared" si="9"/>
        <v>-40000</v>
      </c>
    </row>
    <row r="69" spans="1:10" ht="18.75" customHeight="1">
      <c r="A69" s="37" t="s">
        <v>71</v>
      </c>
      <c r="B69" s="38">
        <v>-14057.98</v>
      </c>
      <c r="C69" s="38">
        <v>-20407.669999999998</v>
      </c>
      <c r="D69" s="38">
        <v>-19292.189999999999</v>
      </c>
      <c r="E69" s="38">
        <v>-14930.35</v>
      </c>
      <c r="F69" s="38">
        <v>-13528.84</v>
      </c>
      <c r="G69" s="38">
        <v>-18591.43</v>
      </c>
      <c r="H69" s="38">
        <v>-28330.49</v>
      </c>
      <c r="I69" s="38">
        <v>-13872.08</v>
      </c>
      <c r="J69" s="53">
        <f t="shared" si="9"/>
        <v>-143011.03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38">
        <v>-12615.16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104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107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108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117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2" t="s">
        <v>118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2" t="s">
        <v>119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 t="s">
        <v>120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0" ht="18.75" customHeight="1">
      <c r="A87" s="16" t="s">
        <v>116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0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>SUM(B88:I88)</f>
        <v>0</v>
      </c>
    </row>
    <row r="89" spans="1:10" ht="18.75" customHeight="1">
      <c r="A89" s="16" t="s">
        <v>110</v>
      </c>
      <c r="B89" s="25">
        <f t="shared" ref="B89:I89" si="17">+B90+B91</f>
        <v>1010487.0200000001</v>
      </c>
      <c r="C89" s="25">
        <f t="shared" si="17"/>
        <v>1774923.41</v>
      </c>
      <c r="D89" s="25">
        <f t="shared" si="17"/>
        <v>1692887.22</v>
      </c>
      <c r="E89" s="25">
        <f t="shared" si="17"/>
        <v>1267092.46</v>
      </c>
      <c r="F89" s="25">
        <f t="shared" si="17"/>
        <v>902503.22999999986</v>
      </c>
      <c r="G89" s="25">
        <f t="shared" si="17"/>
        <v>1501791.6199999999</v>
      </c>
      <c r="H89" s="25">
        <f t="shared" si="17"/>
        <v>2169695.2799999998</v>
      </c>
      <c r="I89" s="25">
        <f t="shared" si="17"/>
        <v>1112310.2599999998</v>
      </c>
      <c r="J89" s="53">
        <f>SUM(B89:I89)</f>
        <v>11431690.5</v>
      </c>
    </row>
    <row r="90" spans="1:10" ht="18.75" customHeight="1">
      <c r="A90" s="16" t="s">
        <v>109</v>
      </c>
      <c r="B90" s="25">
        <f t="shared" ref="B90:I90" si="18">+B44+B57+B64+B86</f>
        <v>995514.09000000008</v>
      </c>
      <c r="C90" s="25">
        <f t="shared" si="18"/>
        <v>1754464.26</v>
      </c>
      <c r="D90" s="25">
        <f t="shared" si="18"/>
        <v>1672531.52</v>
      </c>
      <c r="E90" s="25">
        <f t="shared" si="18"/>
        <v>1248186.07</v>
      </c>
      <c r="F90" s="25">
        <f t="shared" si="18"/>
        <v>883228.72999999986</v>
      </c>
      <c r="G90" s="25">
        <f t="shared" si="18"/>
        <v>1483822.95</v>
      </c>
      <c r="H90" s="25">
        <f t="shared" si="18"/>
        <v>2144459.1399999997</v>
      </c>
      <c r="I90" s="25">
        <f t="shared" si="18"/>
        <v>1097135.1099999999</v>
      </c>
      <c r="J90" s="53">
        <f>SUM(B90:I90)</f>
        <v>11279341.869999999</v>
      </c>
    </row>
    <row r="91" spans="1:10" ht="18.75" customHeight="1">
      <c r="A91" s="16" t="s">
        <v>113</v>
      </c>
      <c r="B91" s="25">
        <f t="shared" ref="B91:I91" si="19">IF(+B52+B87+B92&lt;0,0,(B52+B87+B92))</f>
        <v>14972.93</v>
      </c>
      <c r="C91" s="25">
        <f t="shared" si="19"/>
        <v>20459.150000000001</v>
      </c>
      <c r="D91" s="25">
        <f t="shared" si="19"/>
        <v>20355.7</v>
      </c>
      <c r="E91" s="20">
        <f t="shared" si="19"/>
        <v>18906.39</v>
      </c>
      <c r="F91" s="25">
        <f t="shared" si="19"/>
        <v>19274.5</v>
      </c>
      <c r="G91" s="20">
        <f t="shared" si="19"/>
        <v>17968.669999999998</v>
      </c>
      <c r="H91" s="25">
        <f t="shared" si="19"/>
        <v>25236.14</v>
      </c>
      <c r="I91" s="20">
        <f t="shared" si="19"/>
        <v>15175.15</v>
      </c>
      <c r="J91" s="53">
        <f>SUM(B91:I91)</f>
        <v>152348.62999999998</v>
      </c>
    </row>
    <row r="92" spans="1:10" ht="18" customHeight="1">
      <c r="A92" s="16" t="s">
        <v>111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>SUM(B92:I92)</f>
        <v>0</v>
      </c>
    </row>
    <row r="93" spans="1:10" ht="18.75" customHeight="1">
      <c r="A93" s="16" t="s">
        <v>112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0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0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0" ht="18.75" customHeight="1">
      <c r="A96" s="8"/>
      <c r="B96" s="50">
        <v>0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/>
    </row>
    <row r="97" spans="1:10" ht="18.75" customHeight="1">
      <c r="A97" s="26" t="s">
        <v>82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SUM(J98:J118)</f>
        <v>11431690.5</v>
      </c>
    </row>
    <row r="98" spans="1:10" ht="18.75" customHeight="1">
      <c r="A98" s="27" t="s">
        <v>83</v>
      </c>
      <c r="B98" s="28">
        <v>128220.32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8" si="20">SUM(B98:I98)</f>
        <v>128220.32</v>
      </c>
    </row>
    <row r="99" spans="1:10" ht="18.75" customHeight="1">
      <c r="A99" s="27" t="s">
        <v>84</v>
      </c>
      <c r="B99" s="28">
        <v>882266.71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0"/>
        <v>882266.71</v>
      </c>
    </row>
    <row r="100" spans="1:10" ht="18.75" customHeight="1">
      <c r="A100" s="27" t="s">
        <v>85</v>
      </c>
      <c r="B100" s="44">
        <v>0</v>
      </c>
      <c r="C100" s="28">
        <f>+C89</f>
        <v>1774923.41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0"/>
        <v>1774923.41</v>
      </c>
    </row>
    <row r="101" spans="1:10" ht="18.75" customHeight="1">
      <c r="A101" s="27" t="s">
        <v>86</v>
      </c>
      <c r="B101" s="44">
        <v>0</v>
      </c>
      <c r="C101" s="44">
        <v>0</v>
      </c>
      <c r="D101" s="28">
        <f>+D89</f>
        <v>1692887.22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0"/>
        <v>1692887.22</v>
      </c>
    </row>
    <row r="102" spans="1:10" ht="18.75" customHeight="1">
      <c r="A102" s="27" t="s">
        <v>87</v>
      </c>
      <c r="B102" s="44">
        <v>0</v>
      </c>
      <c r="C102" s="44">
        <v>0</v>
      </c>
      <c r="D102" s="44">
        <v>0</v>
      </c>
      <c r="E102" s="28">
        <v>469942.05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0"/>
        <v>469942.05</v>
      </c>
    </row>
    <row r="103" spans="1:10" ht="18.75" customHeight="1">
      <c r="A103" s="27" t="s">
        <v>114</v>
      </c>
      <c r="B103" s="44">
        <v>0</v>
      </c>
      <c r="C103" s="44">
        <v>0</v>
      </c>
      <c r="D103" s="44">
        <v>0</v>
      </c>
      <c r="E103" s="28">
        <v>229227.24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20"/>
        <v>229227.24</v>
      </c>
    </row>
    <row r="104" spans="1:10" ht="18.75" customHeight="1">
      <c r="A104" s="27" t="s">
        <v>115</v>
      </c>
      <c r="B104" s="44">
        <v>0</v>
      </c>
      <c r="C104" s="44">
        <v>0</v>
      </c>
      <c r="D104" s="44">
        <v>0</v>
      </c>
      <c r="E104" s="28">
        <v>559685.13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20"/>
        <v>559685.13</v>
      </c>
    </row>
    <row r="105" spans="1:10" ht="18.75" customHeight="1">
      <c r="A105" s="27" t="s">
        <v>88</v>
      </c>
      <c r="B105" s="44">
        <v>0</v>
      </c>
      <c r="C105" s="44">
        <v>0</v>
      </c>
      <c r="D105" s="44">
        <v>0</v>
      </c>
      <c r="E105" s="28">
        <v>8238.0300000000007</v>
      </c>
      <c r="F105" s="44">
        <v>0</v>
      </c>
      <c r="G105" s="44">
        <v>0</v>
      </c>
      <c r="H105" s="44">
        <v>0</v>
      </c>
      <c r="I105" s="44">
        <v>0</v>
      </c>
      <c r="J105" s="45">
        <f t="shared" si="20"/>
        <v>8238.0300000000007</v>
      </c>
    </row>
    <row r="106" spans="1:10" ht="18.75" customHeight="1">
      <c r="A106" s="27" t="s">
        <v>89</v>
      </c>
      <c r="B106" s="44">
        <v>0</v>
      </c>
      <c r="C106" s="44">
        <v>0</v>
      </c>
      <c r="D106" s="44">
        <v>0</v>
      </c>
      <c r="E106" s="44">
        <v>0</v>
      </c>
      <c r="F106" s="28">
        <f>+F89</f>
        <v>902503.22999999986</v>
      </c>
      <c r="G106" s="44">
        <v>0</v>
      </c>
      <c r="H106" s="44">
        <v>0</v>
      </c>
      <c r="I106" s="44">
        <v>0</v>
      </c>
      <c r="J106" s="45">
        <f t="shared" si="20"/>
        <v>902503.22999999986</v>
      </c>
    </row>
    <row r="107" spans="1:10" ht="18.75" customHeight="1">
      <c r="A107" s="27" t="s">
        <v>90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202683.61</v>
      </c>
      <c r="H107" s="44">
        <v>0</v>
      </c>
      <c r="I107" s="44">
        <v>0</v>
      </c>
      <c r="J107" s="45">
        <f t="shared" si="20"/>
        <v>202683.61</v>
      </c>
    </row>
    <row r="108" spans="1:10" ht="18.75" customHeight="1">
      <c r="A108" s="27" t="s">
        <v>91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289216.59000000003</v>
      </c>
      <c r="H108" s="44">
        <v>0</v>
      </c>
      <c r="I108" s="44">
        <v>0</v>
      </c>
      <c r="J108" s="45">
        <f t="shared" si="20"/>
        <v>289216.59000000003</v>
      </c>
    </row>
    <row r="109" spans="1:10" ht="18.75" customHeight="1">
      <c r="A109" s="27" t="s">
        <v>92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432361.74</v>
      </c>
      <c r="H109" s="44">
        <v>0</v>
      </c>
      <c r="I109" s="44">
        <v>0</v>
      </c>
      <c r="J109" s="45">
        <f t="shared" si="20"/>
        <v>432361.74</v>
      </c>
    </row>
    <row r="110" spans="1:10" ht="18.75" customHeight="1">
      <c r="A110" s="27" t="s">
        <v>93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28">
        <v>577529.68000000005</v>
      </c>
      <c r="H110" s="44">
        <v>0</v>
      </c>
      <c r="I110" s="44">
        <v>0</v>
      </c>
      <c r="J110" s="45">
        <f t="shared" si="20"/>
        <v>577529.68000000005</v>
      </c>
    </row>
    <row r="111" spans="1:10" ht="18.75" customHeight="1">
      <c r="A111" s="27" t="s">
        <v>94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645998.85</v>
      </c>
      <c r="I111" s="44">
        <v>0</v>
      </c>
      <c r="J111" s="45">
        <f t="shared" si="20"/>
        <v>645998.85</v>
      </c>
    </row>
    <row r="112" spans="1:10" ht="18.75" customHeight="1">
      <c r="A112" s="27" t="s">
        <v>95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50755.96</v>
      </c>
      <c r="I112" s="44">
        <v>0</v>
      </c>
      <c r="J112" s="45">
        <f t="shared" si="20"/>
        <v>50755.96</v>
      </c>
    </row>
    <row r="113" spans="1:10" ht="18.75" customHeight="1">
      <c r="A113" s="27" t="s">
        <v>96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345789.28</v>
      </c>
      <c r="I113" s="44">
        <v>0</v>
      </c>
      <c r="J113" s="45">
        <f t="shared" si="20"/>
        <v>345789.28</v>
      </c>
    </row>
    <row r="114" spans="1:10" ht="18.75" customHeight="1">
      <c r="A114" s="27" t="s">
        <v>97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300453.08</v>
      </c>
      <c r="I114" s="44">
        <v>0</v>
      </c>
      <c r="J114" s="45">
        <f t="shared" si="20"/>
        <v>300453.08</v>
      </c>
    </row>
    <row r="115" spans="1:10" ht="18.75" customHeight="1">
      <c r="A115" s="27" t="s">
        <v>98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28">
        <v>826698.1</v>
      </c>
      <c r="I115" s="44">
        <v>0</v>
      </c>
      <c r="J115" s="45">
        <f t="shared" si="20"/>
        <v>826698.1</v>
      </c>
    </row>
    <row r="116" spans="1:10" ht="18.75" customHeight="1">
      <c r="A116" s="27"/>
      <c r="B116" s="44">
        <v>0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</row>
    <row r="117" spans="1:10" ht="18.75" customHeight="1">
      <c r="A117" s="27" t="s">
        <v>99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28">
        <v>401210.93</v>
      </c>
      <c r="J117" s="45">
        <f t="shared" si="20"/>
        <v>401210.93</v>
      </c>
    </row>
    <row r="118" spans="1:10" ht="18.75" customHeight="1">
      <c r="A118" s="29" t="s">
        <v>100</v>
      </c>
      <c r="B118" s="46">
        <v>0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7">
        <v>711099.34</v>
      </c>
      <c r="J118" s="48">
        <f t="shared" si="20"/>
        <v>711099.34</v>
      </c>
    </row>
    <row r="119" spans="1:10" ht="18.75" customHeight="1">
      <c r="A119" s="49"/>
      <c r="B119" s="56"/>
      <c r="C119" s="56"/>
      <c r="D119" s="56"/>
      <c r="E119" s="56"/>
      <c r="F119" s="56"/>
      <c r="G119" s="56"/>
      <c r="H119" s="56"/>
      <c r="I119" s="56"/>
      <c r="J119" s="57"/>
    </row>
    <row r="120" spans="1:10" ht="18.75" customHeight="1">
      <c r="A120" s="43"/>
    </row>
    <row r="121" spans="1:10" ht="18.75" customHeight="1">
      <c r="A121" s="43"/>
    </row>
    <row r="122" spans="1:10" ht="18.75" customHeight="1">
      <c r="A122" s="43"/>
    </row>
    <row r="123" spans="1:10" ht="18.75" customHeight="1">
      <c r="A123" s="42"/>
    </row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2013-09-30T18:49:19Z</dcterms:modified>
</cp:coreProperties>
</file>