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J86"/>
  <c r="J72"/>
  <c r="B9"/>
  <c r="C9"/>
  <c r="D9"/>
  <c r="E9"/>
  <c r="F9"/>
  <c r="G9"/>
  <c r="H9"/>
  <c r="I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D64"/>
  <c r="E64"/>
  <c r="F64"/>
  <c r="G64"/>
  <c r="H64"/>
  <c r="I64"/>
  <c r="J65"/>
  <c r="J66"/>
  <c r="J67"/>
  <c r="J68"/>
  <c r="J69"/>
  <c r="J81"/>
  <c r="J88"/>
  <c r="B91"/>
  <c r="C91"/>
  <c r="D91"/>
  <c r="E91"/>
  <c r="F91"/>
  <c r="G91"/>
  <c r="H91"/>
  <c r="I91"/>
  <c r="J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I8" l="1"/>
  <c r="I7" s="1"/>
  <c r="I45" s="1"/>
  <c r="I44" s="1"/>
  <c r="G8"/>
  <c r="G7" s="1"/>
  <c r="G45" s="1"/>
  <c r="G44" s="1"/>
  <c r="E8"/>
  <c r="E7" s="1"/>
  <c r="C8"/>
  <c r="C7" s="1"/>
  <c r="H8"/>
  <c r="H7" s="1"/>
  <c r="H45" s="1"/>
  <c r="H44" s="1"/>
  <c r="F8"/>
  <c r="F7" s="1"/>
  <c r="F45" s="1"/>
  <c r="F44" s="1"/>
  <c r="D8"/>
  <c r="D7" s="1"/>
  <c r="D45" s="1"/>
  <c r="D44" s="1"/>
  <c r="B8"/>
  <c r="C56"/>
  <c r="H56"/>
  <c r="D56"/>
  <c r="I56"/>
  <c r="G56"/>
  <c r="J64"/>
  <c r="F56"/>
  <c r="E56"/>
  <c r="H43"/>
  <c r="H90"/>
  <c r="H89" s="1"/>
  <c r="F43"/>
  <c r="F90"/>
  <c r="F89" s="1"/>
  <c r="F106" s="1"/>
  <c r="J106" s="1"/>
  <c r="D43"/>
  <c r="D90"/>
  <c r="D89" s="1"/>
  <c r="D101" s="1"/>
  <c r="J101" s="1"/>
  <c r="J8"/>
  <c r="J7" s="1"/>
  <c r="B7"/>
  <c r="B45" s="1"/>
  <c r="J57"/>
  <c r="B56"/>
  <c r="J56" s="1"/>
  <c r="I90"/>
  <c r="I89" s="1"/>
  <c r="I43"/>
  <c r="G90"/>
  <c r="G89" s="1"/>
  <c r="G43"/>
  <c r="E48"/>
  <c r="J48" s="1"/>
  <c r="E45"/>
  <c r="E44" s="1"/>
  <c r="C45"/>
  <c r="C46"/>
  <c r="J46" s="1"/>
  <c r="J9"/>
  <c r="E90" l="1"/>
  <c r="E89" s="1"/>
  <c r="E43"/>
  <c r="J45"/>
  <c r="J44" s="1"/>
  <c r="B44"/>
  <c r="C44"/>
  <c r="C90" l="1"/>
  <c r="C89" s="1"/>
  <c r="C100" s="1"/>
  <c r="J100" s="1"/>
  <c r="J97" s="1"/>
  <c r="C43"/>
  <c r="B43"/>
  <c r="J43" s="1"/>
  <c r="B90"/>
  <c r="B89" l="1"/>
  <c r="J89" s="1"/>
  <c r="J90"/>
</calcChain>
</file>

<file path=xl/sharedStrings.xml><?xml version="1.0" encoding="utf-8"?>
<sst xmlns="http://schemas.openxmlformats.org/spreadsheetml/2006/main" count="125" uniqueCount="125">
  <si>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</si>
  <si>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</si>
  <si>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</si>
  <si>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</si>
  <si>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</si>
  <si>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</si>
  <si>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</si>
  <si>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</si>
  <si>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</si>
  <si>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</si>
  <si>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</si>
  <si>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</si>
  <si>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</si>
  <si>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</si>
  <si>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</si>
  <si>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</si>
  <si>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</si>
  <si>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</si>
  <si>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</si>
  <si>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</si>
  <si>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</si>
  <si>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</si>
  <si>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</si>
  <si>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</si>
  <si>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</si>
  <si>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</si>
  <si>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</si>
  <si>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</si>
  <si>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</si>
  <si>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</si>
  <si>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</si>
  <si>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</si>
  <si>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</si>
  <si>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</si>
  <si>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</si>
  <si>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</si>
  <si>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</si>
  <si>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</si>
  <si>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</si>
  <si>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</si>
  <si>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</si>
  <si>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</si>
  <si>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</si>
  <si>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</si>
  <si>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</si>
  <si>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</si>
  <si>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</si>
  <si>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</si>
  <si>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</si>
  <si>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</si>
  <si>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</si>
  <si>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</si>
  <si>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</si>
  <si>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</si>
  <si>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</si>
  <si>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</si>
  <si>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</si>
  <si>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</si>
  <si>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</si>
  <si>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</si>
  <si>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</si>
  <si>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</si>
  <si>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</si>
  <si>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</si>
  <si>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</si>
  <si>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</si>
  <si>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</si>
  <si>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</si>
  <si>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</si>
  <si>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</si>
  <si>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</si>
  <si>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</si>
  <si>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</si>
  <si>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</si>
  <si>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</si>
  <si>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</si>
  <si>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</si>
  <si>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</si>
  <si>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</si>
  <si>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</si>
  <si>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</si>
  <si>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</si>
  <si>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</si>
  <si>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</si>
  <si>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</si>
  <si>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</si>
  <si>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</si>
  <si>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</si>
  <si>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</si>
  <si>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</si>
  <si>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</si>
  <si>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</si>
  <si>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</si>
  <si>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</si>
  <si>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</si>
  <si>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</si>
  <si>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</si>
  <si>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</si>
  <si>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</si>
  <si>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</si>
  <si>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</si>
  <si>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</si>
  <si>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</si>
  <si>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</si>
  <si>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</si>
  <si>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</si>
  <si>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</si>
  <si>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</si>
  <si>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</si>
  <si>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</si>
  <si>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</si>
  <si>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</si>
  <si>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</si>
  <si>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</si>
  <si>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</si>
  <si>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</si>
  <si>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</si>
  <si>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</si>
  <si>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</si>
  <si>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</si>
  <si>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OPERAÇÃO 23/09/13 - VENCIMENTO 30/09/13</t>
  </si>
  <si>
    <t>6.3. Revisão de Remuneração pelo Transporte Coletivo (1)</t>
  </si>
  <si>
    <t>Nota:</t>
  </si>
  <si>
    <t xml:space="preserve">   (1) Revisões de remuneração para pagamento de combustível não fóssil referentes ao mês de março</t>
  </si>
  <si>
    <t xml:space="preserve">    e ao período de maio a setembro/13.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</si>
</sst>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top" indent="2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120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587267</v>
      </c>
      <c r="C7" s="9">
        <f t="shared" si="0"/>
        <v>717751</v>
      </c>
      <c r="D7" s="9">
        <f t="shared" si="0"/>
        <v>657547</v>
      </c>
      <c r="E7" s="9">
        <f t="shared" si="0"/>
        <v>492867</v>
      </c>
      <c r="F7" s="9">
        <f t="shared" si="0"/>
        <v>509211</v>
      </c>
      <c r="G7" s="9">
        <f t="shared" si="0"/>
        <v>762415</v>
      </c>
      <c r="H7" s="9">
        <f t="shared" si="0"/>
        <v>1169519</v>
      </c>
      <c r="I7" s="9">
        <f t="shared" si="0"/>
        <v>537439</v>
      </c>
      <c r="J7" s="9">
        <f t="shared" si="0"/>
        <v>5434016</v>
      </c>
    </row>
    <row r="8" spans="1:10" ht="17.25" customHeight="1">
      <c r="A8" s="10" t="s">
        <v>34</v>
      </c>
      <c r="B8" s="11">
        <f>B9+B12</f>
        <v>350893</v>
      </c>
      <c r="C8" s="11">
        <f t="shared" ref="C8:I8" si="1">C9+C12</f>
        <v>442778</v>
      </c>
      <c r="D8" s="11">
        <f t="shared" si="1"/>
        <v>388735</v>
      </c>
      <c r="E8" s="11">
        <f t="shared" si="1"/>
        <v>280908</v>
      </c>
      <c r="F8" s="11">
        <f t="shared" si="1"/>
        <v>302833</v>
      </c>
      <c r="G8" s="11">
        <f t="shared" si="1"/>
        <v>431292</v>
      </c>
      <c r="H8" s="11">
        <f t="shared" si="1"/>
        <v>635980</v>
      </c>
      <c r="I8" s="11">
        <f t="shared" si="1"/>
        <v>332741</v>
      </c>
      <c r="J8" s="11">
        <f t="shared" ref="J8:J23" si="2">SUM(B8:I8)</f>
        <v>3166160</v>
      </c>
    </row>
    <row r="9" spans="1:10" ht="17.25" customHeight="1">
      <c r="A9" s="15" t="s">
        <v>19</v>
      </c>
      <c r="B9" s="13">
        <f>+B10+B11</f>
        <v>48058</v>
      </c>
      <c r="C9" s="13">
        <f t="shared" ref="C9:I9" si="3">+C10+C11</f>
        <v>65201</v>
      </c>
      <c r="D9" s="13">
        <f t="shared" si="3"/>
        <v>54869</v>
      </c>
      <c r="E9" s="13">
        <f t="shared" si="3"/>
        <v>38915</v>
      </c>
      <c r="F9" s="13">
        <f t="shared" si="3"/>
        <v>41071</v>
      </c>
      <c r="G9" s="13">
        <f t="shared" si="3"/>
        <v>52460</v>
      </c>
      <c r="H9" s="13">
        <f t="shared" si="3"/>
        <v>60585</v>
      </c>
      <c r="I9" s="13">
        <f t="shared" si="3"/>
        <v>54812</v>
      </c>
      <c r="J9" s="11">
        <f t="shared" si="2"/>
        <v>415971</v>
      </c>
    </row>
    <row r="10" spans="1:10" ht="17.25" customHeight="1">
      <c r="A10" s="31" t="s">
        <v>20</v>
      </c>
      <c r="B10" s="13">
        <v>48058</v>
      </c>
      <c r="C10" s="13">
        <v>65201</v>
      </c>
      <c r="D10" s="13">
        <v>54869</v>
      </c>
      <c r="E10" s="13">
        <v>38915</v>
      </c>
      <c r="F10" s="13">
        <v>41071</v>
      </c>
      <c r="G10" s="13">
        <v>52460</v>
      </c>
      <c r="H10" s="13">
        <v>60585</v>
      </c>
      <c r="I10" s="13">
        <v>54812</v>
      </c>
      <c r="J10" s="11">
        <f>SUM(B10:I10)</f>
        <v>415971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302835</v>
      </c>
      <c r="C12" s="17">
        <f t="shared" si="4"/>
        <v>377577</v>
      </c>
      <c r="D12" s="17">
        <f t="shared" si="4"/>
        <v>333866</v>
      </c>
      <c r="E12" s="17">
        <f t="shared" si="4"/>
        <v>241993</v>
      </c>
      <c r="F12" s="17">
        <f t="shared" si="4"/>
        <v>261762</v>
      </c>
      <c r="G12" s="17">
        <f t="shared" si="4"/>
        <v>378832</v>
      </c>
      <c r="H12" s="17">
        <f t="shared" si="4"/>
        <v>575395</v>
      </c>
      <c r="I12" s="17">
        <f t="shared" si="4"/>
        <v>277929</v>
      </c>
      <c r="J12" s="11">
        <f t="shared" si="2"/>
        <v>2750189</v>
      </c>
    </row>
    <row r="13" spans="1:10" ht="17.25" customHeight="1">
      <c r="A13" s="14" t="s">
        <v>22</v>
      </c>
      <c r="B13" s="13">
        <v>128082</v>
      </c>
      <c r="C13" s="13">
        <v>171265</v>
      </c>
      <c r="D13" s="13">
        <v>156291</v>
      </c>
      <c r="E13" s="13">
        <v>116040</v>
      </c>
      <c r="F13" s="13">
        <v>120179</v>
      </c>
      <c r="G13" s="13">
        <v>172641</v>
      </c>
      <c r="H13" s="13">
        <v>257894</v>
      </c>
      <c r="I13" s="13">
        <v>117523</v>
      </c>
      <c r="J13" s="11">
        <f t="shared" si="2"/>
        <v>1239915</v>
      </c>
    </row>
    <row r="14" spans="1:10" ht="17.25" customHeight="1">
      <c r="A14" s="14" t="s">
        <v>23</v>
      </c>
      <c r="B14" s="13">
        <v>125442</v>
      </c>
      <c r="C14" s="13">
        <v>140151</v>
      </c>
      <c r="D14" s="13">
        <v>124316</v>
      </c>
      <c r="E14" s="13">
        <v>86431</v>
      </c>
      <c r="F14" s="13">
        <v>102738</v>
      </c>
      <c r="G14" s="13">
        <v>148995</v>
      </c>
      <c r="H14" s="13">
        <v>244409</v>
      </c>
      <c r="I14" s="13">
        <v>115415</v>
      </c>
      <c r="J14" s="11">
        <f t="shared" si="2"/>
        <v>1087897</v>
      </c>
    </row>
    <row r="15" spans="1:10" ht="17.25" customHeight="1">
      <c r="A15" s="14" t="s">
        <v>24</v>
      </c>
      <c r="B15" s="13">
        <v>49311</v>
      </c>
      <c r="C15" s="13">
        <v>66161</v>
      </c>
      <c r="D15" s="13">
        <v>53259</v>
      </c>
      <c r="E15" s="13">
        <v>39522</v>
      </c>
      <c r="F15" s="13">
        <v>38845</v>
      </c>
      <c r="G15" s="13">
        <v>57196</v>
      </c>
      <c r="H15" s="13">
        <v>73092</v>
      </c>
      <c r="I15" s="13">
        <v>44991</v>
      </c>
      <c r="J15" s="11">
        <f t="shared" si="2"/>
        <v>422377</v>
      </c>
    </row>
    <row r="16" spans="1:10" ht="17.25" customHeight="1">
      <c r="A16" s="16" t="s">
        <v>25</v>
      </c>
      <c r="B16" s="11">
        <f>+B17+B18+B19</f>
        <v>199284</v>
      </c>
      <c r="C16" s="11">
        <f t="shared" ref="C16:I16" si="5">+C17+C18+C19</f>
        <v>218351</v>
      </c>
      <c r="D16" s="11">
        <f t="shared" si="5"/>
        <v>205689</v>
      </c>
      <c r="E16" s="11">
        <f t="shared" si="5"/>
        <v>160824</v>
      </c>
      <c r="F16" s="11">
        <f t="shared" si="5"/>
        <v>163536</v>
      </c>
      <c r="G16" s="11">
        <f t="shared" si="5"/>
        <v>275838</v>
      </c>
      <c r="H16" s="11">
        <f t="shared" si="5"/>
        <v>474073</v>
      </c>
      <c r="I16" s="11">
        <f t="shared" si="5"/>
        <v>166630</v>
      </c>
      <c r="J16" s="11">
        <f t="shared" si="2"/>
        <v>1864225</v>
      </c>
    </row>
    <row r="17" spans="1:10" ht="17.25" customHeight="1">
      <c r="A17" s="12" t="s">
        <v>26</v>
      </c>
      <c r="B17" s="13">
        <v>98459</v>
      </c>
      <c r="C17" s="13">
        <v>120374</v>
      </c>
      <c r="D17" s="13">
        <v>114228</v>
      </c>
      <c r="E17" s="13">
        <v>89463</v>
      </c>
      <c r="F17" s="13">
        <v>88954</v>
      </c>
      <c r="G17" s="13">
        <v>146938</v>
      </c>
      <c r="H17" s="13">
        <v>242192</v>
      </c>
      <c r="I17" s="13">
        <v>89395</v>
      </c>
      <c r="J17" s="11">
        <f t="shared" si="2"/>
        <v>990003</v>
      </c>
    </row>
    <row r="18" spans="1:10" ht="17.25" customHeight="1">
      <c r="A18" s="12" t="s">
        <v>27</v>
      </c>
      <c r="B18" s="13">
        <v>73753</v>
      </c>
      <c r="C18" s="13">
        <v>67844</v>
      </c>
      <c r="D18" s="13">
        <v>65092</v>
      </c>
      <c r="E18" s="13">
        <v>49928</v>
      </c>
      <c r="F18" s="13">
        <v>55638</v>
      </c>
      <c r="G18" s="13">
        <v>95553</v>
      </c>
      <c r="H18" s="13">
        <v>181546</v>
      </c>
      <c r="I18" s="13">
        <v>56931</v>
      </c>
      <c r="J18" s="11">
        <f t="shared" si="2"/>
        <v>646285</v>
      </c>
    </row>
    <row r="19" spans="1:10" ht="17.25" customHeight="1">
      <c r="A19" s="12" t="s">
        <v>28</v>
      </c>
      <c r="B19" s="13">
        <v>27072</v>
      </c>
      <c r="C19" s="13">
        <v>30133</v>
      </c>
      <c r="D19" s="13">
        <v>26369</v>
      </c>
      <c r="E19" s="13">
        <v>21433</v>
      </c>
      <c r="F19" s="13">
        <v>18944</v>
      </c>
      <c r="G19" s="13">
        <v>33347</v>
      </c>
      <c r="H19" s="13">
        <v>50335</v>
      </c>
      <c r="I19" s="13">
        <v>20304</v>
      </c>
      <c r="J19" s="11">
        <f t="shared" si="2"/>
        <v>227937</v>
      </c>
    </row>
    <row r="20" spans="1:10" ht="17.25" customHeight="1">
      <c r="A20" s="16" t="s">
        <v>29</v>
      </c>
      <c r="B20" s="13">
        <v>37090</v>
      </c>
      <c r="C20" s="13">
        <v>56622</v>
      </c>
      <c r="D20" s="13">
        <v>63123</v>
      </c>
      <c r="E20" s="13">
        <v>51135</v>
      </c>
      <c r="F20" s="13">
        <v>42842</v>
      </c>
      <c r="G20" s="13">
        <v>55285</v>
      </c>
      <c r="H20" s="13">
        <v>59466</v>
      </c>
      <c r="I20" s="13">
        <v>30236</v>
      </c>
      <c r="J20" s="11">
        <f t="shared" si="2"/>
        <v>395799</v>
      </c>
    </row>
    <row r="21" spans="1:10" ht="17.25" customHeight="1">
      <c r="A21" s="12" t="s">
        <v>30</v>
      </c>
      <c r="B21" s="13">
        <f>ROUND(B$20*0.57,0)</f>
        <v>21141</v>
      </c>
      <c r="C21" s="13">
        <f>ROUND(C$20*0.57,0)</f>
        <v>32275</v>
      </c>
      <c r="D21" s="13">
        <f t="shared" ref="D21:I21" si="6">ROUND(D$20*0.57,0)</f>
        <v>35980</v>
      </c>
      <c r="E21" s="13">
        <f t="shared" si="6"/>
        <v>29147</v>
      </c>
      <c r="F21" s="13">
        <f t="shared" si="6"/>
        <v>24420</v>
      </c>
      <c r="G21" s="13">
        <f t="shared" si="6"/>
        <v>31512</v>
      </c>
      <c r="H21" s="13">
        <f t="shared" si="6"/>
        <v>33896</v>
      </c>
      <c r="I21" s="13">
        <f t="shared" si="6"/>
        <v>17235</v>
      </c>
      <c r="J21" s="11">
        <f t="shared" si="2"/>
        <v>225606</v>
      </c>
    </row>
    <row r="22" spans="1:10" ht="17.25" customHeight="1">
      <c r="A22" s="12" t="s">
        <v>31</v>
      </c>
      <c r="B22" s="13">
        <f>ROUND(B$20*0.43,0)</f>
        <v>15949</v>
      </c>
      <c r="C22" s="13">
        <f t="shared" ref="C22:I22" si="7">ROUND(C$20*0.43,0)</f>
        <v>24347</v>
      </c>
      <c r="D22" s="13">
        <f t="shared" si="7"/>
        <v>27143</v>
      </c>
      <c r="E22" s="13">
        <f t="shared" si="7"/>
        <v>21988</v>
      </c>
      <c r="F22" s="13">
        <f t="shared" si="7"/>
        <v>18422</v>
      </c>
      <c r="G22" s="13">
        <f t="shared" si="7"/>
        <v>23773</v>
      </c>
      <c r="H22" s="13">
        <f t="shared" si="7"/>
        <v>25570</v>
      </c>
      <c r="I22" s="13">
        <f t="shared" si="7"/>
        <v>13001</v>
      </c>
      <c r="J22" s="11">
        <f t="shared" si="2"/>
        <v>170193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7832</v>
      </c>
      <c r="J23" s="11">
        <f t="shared" si="2"/>
        <v>7832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0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9282.8799999999992</v>
      </c>
      <c r="J31" s="24">
        <f t="shared" ref="J31:J72" si="9">SUM(B31:I31)</f>
        <v>9282.8799999999992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1373144.7799999998</v>
      </c>
      <c r="C43" s="23">
        <f t="shared" ref="C43:I43" si="10">+C44+C52</f>
        <v>1911915.7699999998</v>
      </c>
      <c r="D43" s="23">
        <f t="shared" si="10"/>
        <v>1842158.3499999999</v>
      </c>
      <c r="E43" s="23">
        <f t="shared" si="10"/>
        <v>1384383.8099999998</v>
      </c>
      <c r="F43" s="23">
        <f t="shared" si="10"/>
        <v>1229656.1700000002</v>
      </c>
      <c r="G43" s="23">
        <f t="shared" si="10"/>
        <v>1889041.78</v>
      </c>
      <c r="H43" s="23">
        <f t="shared" si="10"/>
        <v>2489996.6100000003</v>
      </c>
      <c r="I43" s="23">
        <f t="shared" si="10"/>
        <v>1263792.9499999997</v>
      </c>
      <c r="J43" s="23">
        <f t="shared" si="9"/>
        <v>13384090.219999999</v>
      </c>
    </row>
    <row r="44" spans="1:10" ht="17.25" customHeight="1">
      <c r="A44" s="16" t="s">
        <v>52</v>
      </c>
      <c r="B44" s="24">
        <f>SUM(B45:B51)</f>
        <v>1358171.8499999999</v>
      </c>
      <c r="C44" s="24">
        <f t="shared" ref="C44:J44" si="11">SUM(C45:C51)</f>
        <v>1891456.6199999999</v>
      </c>
      <c r="D44" s="24">
        <f t="shared" si="11"/>
        <v>1821802.65</v>
      </c>
      <c r="E44" s="24">
        <f t="shared" si="11"/>
        <v>1365477.42</v>
      </c>
      <c r="F44" s="24">
        <f t="shared" si="11"/>
        <v>1210381.6700000002</v>
      </c>
      <c r="G44" s="24">
        <f t="shared" si="11"/>
        <v>1871073.11</v>
      </c>
      <c r="H44" s="24">
        <f t="shared" si="11"/>
        <v>2464760.4700000002</v>
      </c>
      <c r="I44" s="24">
        <f t="shared" si="11"/>
        <v>1248617.7999999998</v>
      </c>
      <c r="J44" s="24">
        <f t="shared" si="11"/>
        <v>13231741.590000004</v>
      </c>
    </row>
    <row r="45" spans="1:10" ht="17.25" customHeight="1">
      <c r="A45" s="37" t="s">
        <v>53</v>
      </c>
      <c r="B45" s="24">
        <f t="shared" ref="B45:I45" si="12">ROUND(B26*B7,2)</f>
        <v>1333624.6299999999</v>
      </c>
      <c r="C45" s="24">
        <f t="shared" si="12"/>
        <v>1854955.68</v>
      </c>
      <c r="D45" s="24">
        <f t="shared" si="12"/>
        <v>1793459.44</v>
      </c>
      <c r="E45" s="24">
        <f t="shared" si="12"/>
        <v>1320390.69</v>
      </c>
      <c r="F45" s="24">
        <f t="shared" si="12"/>
        <v>1190382.55</v>
      </c>
      <c r="G45" s="24">
        <f t="shared" si="12"/>
        <v>1835590.35</v>
      </c>
      <c r="H45" s="24">
        <f t="shared" si="12"/>
        <v>2422190.7999999998</v>
      </c>
      <c r="I45" s="24">
        <f t="shared" si="12"/>
        <v>1216654.4099999999</v>
      </c>
      <c r="J45" s="24">
        <f t="shared" si="9"/>
        <v>12967248.550000001</v>
      </c>
    </row>
    <row r="46" spans="1:10" ht="17.25" customHeight="1">
      <c r="A46" s="37" t="s">
        <v>54</v>
      </c>
      <c r="B46" s="20">
        <v>0</v>
      </c>
      <c r="C46" s="24">
        <f>ROUND(C27*C7,2)</f>
        <v>4122.9799999999996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4122.9799999999996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39586.1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39586.1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-10621.28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-10621.28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9282.8799999999992</v>
      </c>
      <c r="J49" s="24">
        <f>SUM(B49:I49)</f>
        <v>9282.8799999999992</v>
      </c>
    </row>
    <row r="50" spans="1:10" ht="17.25" customHeight="1">
      <c r="A50" s="12" t="s">
        <v>58</v>
      </c>
      <c r="B50" s="20">
        <v>24547.22</v>
      </c>
      <c r="C50" s="20">
        <v>32377.96</v>
      </c>
      <c r="D50" s="20">
        <v>28343.21</v>
      </c>
      <c r="E50" s="20">
        <v>16121.91</v>
      </c>
      <c r="F50" s="20">
        <v>19999.12</v>
      </c>
      <c r="G50" s="20">
        <v>32360.54</v>
      </c>
      <c r="H50" s="20">
        <v>41406.49</v>
      </c>
      <c r="I50" s="20">
        <v>22680.51</v>
      </c>
      <c r="J50" s="20">
        <f t="shared" si="9"/>
        <v>217836.96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3122.22</v>
      </c>
      <c r="H51" s="20">
        <v>1163.18</v>
      </c>
      <c r="I51" s="20">
        <v>0</v>
      </c>
      <c r="J51" s="20">
        <f t="shared" si="9"/>
        <v>4285.3999999999996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3"/>
      <c r="B54" s="54"/>
      <c r="C54" s="54"/>
      <c r="D54" s="54"/>
      <c r="E54" s="54"/>
      <c r="F54" s="54"/>
      <c r="G54" s="54"/>
      <c r="H54" s="54"/>
      <c r="I54" s="54"/>
      <c r="J54" s="54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-250951.6</v>
      </c>
      <c r="C56" s="38">
        <f t="shared" si="13"/>
        <v>-256549.49</v>
      </c>
      <c r="D56" s="38">
        <f t="shared" si="13"/>
        <v>-229121.02000000002</v>
      </c>
      <c r="E56" s="38">
        <f t="shared" si="13"/>
        <v>872765.15</v>
      </c>
      <c r="F56" s="38">
        <f t="shared" si="13"/>
        <v>-277682.34999999998</v>
      </c>
      <c r="G56" s="38">
        <f t="shared" si="13"/>
        <v>-319511.31</v>
      </c>
      <c r="H56" s="38">
        <f t="shared" si="13"/>
        <v>-321632.87</v>
      </c>
      <c r="I56" s="38">
        <f t="shared" si="13"/>
        <v>168482.92</v>
      </c>
      <c r="J56" s="38">
        <f t="shared" si="9"/>
        <v>-614200.56999999995</v>
      </c>
    </row>
    <row r="57" spans="1:10" ht="18.75" customHeight="1">
      <c r="A57" s="16" t="s">
        <v>101</v>
      </c>
      <c r="B57" s="38">
        <f t="shared" ref="B57:I57" si="14">B58+B59+B60+B61+B62+B63</f>
        <v>-236758.62</v>
      </c>
      <c r="C57" s="38">
        <f t="shared" si="14"/>
        <v>-202761.91</v>
      </c>
      <c r="D57" s="38">
        <f t="shared" si="14"/>
        <v>-185997.89</v>
      </c>
      <c r="E57" s="38">
        <f t="shared" si="14"/>
        <v>-116745</v>
      </c>
      <c r="F57" s="38">
        <f t="shared" si="14"/>
        <v>-220077.85</v>
      </c>
      <c r="G57" s="38">
        <f t="shared" si="14"/>
        <v>-243993.55</v>
      </c>
      <c r="H57" s="38">
        <f t="shared" si="14"/>
        <v>-241254.77</v>
      </c>
      <c r="I57" s="38">
        <f t="shared" si="14"/>
        <v>-164436</v>
      </c>
      <c r="J57" s="38">
        <f t="shared" si="9"/>
        <v>-1612025.59</v>
      </c>
    </row>
    <row r="58" spans="1:10" ht="18.75" customHeight="1">
      <c r="A58" s="12" t="s">
        <v>102</v>
      </c>
      <c r="B58" s="38">
        <f>-ROUND(B9*$D$3,2)</f>
        <v>-144174</v>
      </c>
      <c r="C58" s="38">
        <f t="shared" ref="C58:I58" si="15">-ROUND(C9*$D$3,2)</f>
        <v>-195603</v>
      </c>
      <c r="D58" s="38">
        <f t="shared" si="15"/>
        <v>-164607</v>
      </c>
      <c r="E58" s="38">
        <f t="shared" si="15"/>
        <v>-116745</v>
      </c>
      <c r="F58" s="38">
        <f t="shared" si="15"/>
        <v>-123213</v>
      </c>
      <c r="G58" s="38">
        <f t="shared" si="15"/>
        <v>-157380</v>
      </c>
      <c r="H58" s="38">
        <f t="shared" si="15"/>
        <v>-181755</v>
      </c>
      <c r="I58" s="38">
        <f t="shared" si="15"/>
        <v>-164436</v>
      </c>
      <c r="J58" s="38">
        <f t="shared" si="9"/>
        <v>-1247913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51">
        <v>-2256</v>
      </c>
      <c r="C60" s="51">
        <v>-1107</v>
      </c>
      <c r="D60" s="51">
        <v>-627</v>
      </c>
      <c r="E60" s="20">
        <v>0</v>
      </c>
      <c r="F60" s="51">
        <v>-1692</v>
      </c>
      <c r="G60" s="51">
        <v>-765</v>
      </c>
      <c r="H60" s="51">
        <v>-483</v>
      </c>
      <c r="I60" s="20">
        <v>0</v>
      </c>
      <c r="J60" s="38">
        <f t="shared" si="9"/>
        <v>-6930</v>
      </c>
    </row>
    <row r="61" spans="1:10" ht="18.75" customHeight="1">
      <c r="A61" s="12" t="s">
        <v>64</v>
      </c>
      <c r="B61" s="51">
        <v>-1104</v>
      </c>
      <c r="C61" s="51">
        <v>-483</v>
      </c>
      <c r="D61" s="51">
        <v>-606</v>
      </c>
      <c r="E61" s="20">
        <v>0</v>
      </c>
      <c r="F61" s="51">
        <v>-780</v>
      </c>
      <c r="G61" s="51">
        <v>-204</v>
      </c>
      <c r="H61" s="20">
        <v>0</v>
      </c>
      <c r="I61" s="20">
        <v>0</v>
      </c>
      <c r="J61" s="38">
        <f t="shared" si="9"/>
        <v>-3177</v>
      </c>
    </row>
    <row r="62" spans="1:10" ht="18.75" customHeight="1">
      <c r="A62" s="12" t="s">
        <v>65</v>
      </c>
      <c r="B62" s="51">
        <v>-89140.62</v>
      </c>
      <c r="C62" s="51">
        <v>-5540.91</v>
      </c>
      <c r="D62" s="51">
        <v>-20157.89</v>
      </c>
      <c r="E62" s="20">
        <v>0</v>
      </c>
      <c r="F62" s="51">
        <v>-94252.85</v>
      </c>
      <c r="G62" s="51">
        <v>-85644.55</v>
      </c>
      <c r="H62" s="51">
        <v>-59016.77</v>
      </c>
      <c r="I62" s="20">
        <v>0</v>
      </c>
      <c r="J62" s="38">
        <f>SUM(B62:I62)</f>
        <v>-353753.59</v>
      </c>
    </row>
    <row r="63" spans="1:10" ht="18.75" customHeight="1">
      <c r="A63" s="12" t="s">
        <v>66</v>
      </c>
      <c r="B63" s="51">
        <v>-84</v>
      </c>
      <c r="C63" s="51">
        <v>-28</v>
      </c>
      <c r="D63" s="20">
        <v>0</v>
      </c>
      <c r="E63" s="20">
        <v>0</v>
      </c>
      <c r="F63" s="51">
        <v>-140</v>
      </c>
      <c r="G63" s="20">
        <v>0</v>
      </c>
      <c r="H63" s="20">
        <v>0</v>
      </c>
      <c r="I63" s="20">
        <v>0</v>
      </c>
      <c r="J63" s="38">
        <f t="shared" si="9"/>
        <v>-252</v>
      </c>
    </row>
    <row r="64" spans="1:10" ht="18.75" customHeight="1">
      <c r="A64" s="16" t="s">
        <v>106</v>
      </c>
      <c r="B64" s="51">
        <f>SUM(B65:B85)</f>
        <v>-14192.98</v>
      </c>
      <c r="C64" s="51">
        <f t="shared" ref="C64:I64" si="16">SUM(C65:C85)</f>
        <v>-53787.58</v>
      </c>
      <c r="D64" s="51">
        <f t="shared" si="16"/>
        <v>-43123.13</v>
      </c>
      <c r="E64" s="51">
        <f t="shared" si="16"/>
        <v>989510.15</v>
      </c>
      <c r="F64" s="51">
        <f t="shared" si="16"/>
        <v>-57604.5</v>
      </c>
      <c r="G64" s="51">
        <f t="shared" si="16"/>
        <v>-75517.760000000009</v>
      </c>
      <c r="H64" s="51">
        <f t="shared" si="16"/>
        <v>-80378.100000000006</v>
      </c>
      <c r="I64" s="51">
        <f t="shared" si="16"/>
        <v>-13872.08</v>
      </c>
      <c r="J64" s="38">
        <f t="shared" si="9"/>
        <v>651034.02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2">
        <f t="shared" si="9"/>
        <v>-40000</v>
      </c>
    </row>
    <row r="69" spans="1:10" ht="18.75" customHeight="1">
      <c r="A69" s="37" t="s">
        <v>71</v>
      </c>
      <c r="B69" s="38">
        <v>-14057.98</v>
      </c>
      <c r="C69" s="38">
        <v>-20407.669999999998</v>
      </c>
      <c r="D69" s="38">
        <v>-19292.189999999999</v>
      </c>
      <c r="E69" s="38">
        <v>-14930.35</v>
      </c>
      <c r="F69" s="38">
        <v>-13528.84</v>
      </c>
      <c r="G69" s="38">
        <v>-18591.43</v>
      </c>
      <c r="H69" s="38">
        <v>-28330.49</v>
      </c>
      <c r="I69" s="38">
        <v>-13872.08</v>
      </c>
      <c r="J69" s="52">
        <f t="shared" si="9"/>
        <v>-143011.03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38">
        <v>-135</v>
      </c>
      <c r="C72" s="38">
        <v>-33177</v>
      </c>
      <c r="D72" s="38">
        <v>-22704</v>
      </c>
      <c r="E72" s="38">
        <v>-13210</v>
      </c>
      <c r="F72" s="38">
        <v>-42575</v>
      </c>
      <c r="G72" s="38">
        <v>-56533</v>
      </c>
      <c r="H72" s="38">
        <v>-52024</v>
      </c>
      <c r="I72" s="20">
        <v>0</v>
      </c>
      <c r="J72" s="52">
        <f t="shared" si="9"/>
        <v>-220358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1060000</v>
      </c>
      <c r="F77" s="20">
        <v>0</v>
      </c>
      <c r="G77" s="20">
        <v>0</v>
      </c>
      <c r="H77" s="20">
        <v>0</v>
      </c>
      <c r="I77" s="20">
        <v>0</v>
      </c>
      <c r="J77" s="52">
        <f>SUM(B77:I77)</f>
        <v>1060000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107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2">
        <f>SUM(B81:I81)</f>
        <v>-500</v>
      </c>
    </row>
    <row r="82" spans="1:10" ht="18.75" customHeight="1">
      <c r="A82" s="12" t="s">
        <v>108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118</v>
      </c>
      <c r="B84" s="20">
        <v>0</v>
      </c>
      <c r="C84" s="20">
        <v>0</v>
      </c>
      <c r="D84" s="38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38">
        <v>346791</v>
      </c>
      <c r="J86" s="52">
        <f>SUM(B86:I86)</f>
        <v>346791</v>
      </c>
    </row>
    <row r="87" spans="1:10" ht="18.75" customHeight="1">
      <c r="A87" s="16" t="s">
        <v>116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110</v>
      </c>
      <c r="B89" s="25">
        <f t="shared" ref="B89:I89" si="17">+B90+B91</f>
        <v>1122193.18</v>
      </c>
      <c r="C89" s="25">
        <f t="shared" si="17"/>
        <v>1655366.2799999998</v>
      </c>
      <c r="D89" s="25">
        <f t="shared" si="17"/>
        <v>1613037.3299999998</v>
      </c>
      <c r="E89" s="25">
        <f t="shared" si="17"/>
        <v>2257148.96</v>
      </c>
      <c r="F89" s="25">
        <f t="shared" si="17"/>
        <v>951973.82000000018</v>
      </c>
      <c r="G89" s="25">
        <f t="shared" si="17"/>
        <v>1569530.47</v>
      </c>
      <c r="H89" s="25">
        <f t="shared" si="17"/>
        <v>2168363.7400000002</v>
      </c>
      <c r="I89" s="25">
        <f t="shared" si="17"/>
        <v>1432275.8699999996</v>
      </c>
      <c r="J89" s="52">
        <f>SUM(B89:I89)</f>
        <v>12769889.65</v>
      </c>
    </row>
    <row r="90" spans="1:10" ht="18.75" customHeight="1">
      <c r="A90" s="16" t="s">
        <v>109</v>
      </c>
      <c r="B90" s="25">
        <f t="shared" ref="B90:I90" si="18">+B44+B57+B64+B86</f>
        <v>1107220.25</v>
      </c>
      <c r="C90" s="25">
        <f t="shared" si="18"/>
        <v>1634907.13</v>
      </c>
      <c r="D90" s="25">
        <f t="shared" si="18"/>
        <v>1592681.63</v>
      </c>
      <c r="E90" s="25">
        <f t="shared" si="18"/>
        <v>2238242.5699999998</v>
      </c>
      <c r="F90" s="25">
        <f t="shared" si="18"/>
        <v>932699.32000000018</v>
      </c>
      <c r="G90" s="25">
        <f t="shared" si="18"/>
        <v>1551561.8</v>
      </c>
      <c r="H90" s="25">
        <f t="shared" si="18"/>
        <v>2143127.6</v>
      </c>
      <c r="I90" s="25">
        <f t="shared" si="18"/>
        <v>1417100.7199999997</v>
      </c>
      <c r="J90" s="52">
        <f>SUM(B90:I90)</f>
        <v>12617541.02</v>
      </c>
    </row>
    <row r="91" spans="1:10" ht="18.75" customHeight="1">
      <c r="A91" s="16" t="s">
        <v>113</v>
      </c>
      <c r="B91" s="25">
        <f t="shared" ref="B91:I91" si="19">IF(+B52+B87+B92&lt;0,0,(B52+B87+B92))</f>
        <v>14972.93</v>
      </c>
      <c r="C91" s="25">
        <f t="shared" si="19"/>
        <v>20459.150000000001</v>
      </c>
      <c r="D91" s="25">
        <f t="shared" si="19"/>
        <v>20355.7</v>
      </c>
      <c r="E91" s="20">
        <f t="shared" si="19"/>
        <v>18906.39</v>
      </c>
      <c r="F91" s="25">
        <f t="shared" si="19"/>
        <v>19274.5</v>
      </c>
      <c r="G91" s="20">
        <f t="shared" si="19"/>
        <v>17968.669999999998</v>
      </c>
      <c r="H91" s="25">
        <f t="shared" si="19"/>
        <v>25236.14</v>
      </c>
      <c r="I91" s="20">
        <f t="shared" si="19"/>
        <v>15175.15</v>
      </c>
      <c r="J91" s="52">
        <f>SUM(B91:I91)</f>
        <v>152348.62999999998</v>
      </c>
    </row>
    <row r="92" spans="1:10" ht="18" customHeight="1">
      <c r="A92" s="16" t="s">
        <v>111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12769889.650000002</v>
      </c>
    </row>
    <row r="98" spans="1:10" ht="18.75" customHeight="1">
      <c r="A98" s="27" t="s">
        <v>83</v>
      </c>
      <c r="B98" s="28">
        <v>142838.72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0">SUM(B98:I98)</f>
        <v>142838.72</v>
      </c>
    </row>
    <row r="99" spans="1:10" ht="18.75" customHeight="1">
      <c r="A99" s="27" t="s">
        <v>84</v>
      </c>
      <c r="B99" s="28">
        <v>979354.46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0"/>
        <v>979354.46</v>
      </c>
    </row>
    <row r="100" spans="1:10" ht="18.75" customHeight="1">
      <c r="A100" s="27" t="s">
        <v>85</v>
      </c>
      <c r="B100" s="44">
        <v>0</v>
      </c>
      <c r="C100" s="28">
        <f>+C89</f>
        <v>1655366.2799999998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0"/>
        <v>1655366.2799999998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1613037.3299999998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0"/>
        <v>1613037.3299999998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1097410.3400000001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0"/>
        <v>1097410.3400000001</v>
      </c>
    </row>
    <row r="103" spans="1:10" ht="18.75" customHeight="1">
      <c r="A103" s="27" t="s">
        <v>114</v>
      </c>
      <c r="B103" s="44">
        <v>0</v>
      </c>
      <c r="C103" s="44">
        <v>0</v>
      </c>
      <c r="D103" s="44">
        <v>0</v>
      </c>
      <c r="E103" s="28">
        <v>220380.45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0"/>
        <v>220380.45</v>
      </c>
    </row>
    <row r="104" spans="1:10" ht="18.75" customHeight="1">
      <c r="A104" s="27" t="s">
        <v>115</v>
      </c>
      <c r="B104" s="44">
        <v>0</v>
      </c>
      <c r="C104" s="44">
        <v>0</v>
      </c>
      <c r="D104" s="44">
        <v>0</v>
      </c>
      <c r="E104" s="28">
        <v>931300.5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0"/>
        <v>931300.5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8057.67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0"/>
        <v>8057.67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951973.82000000018</v>
      </c>
      <c r="G106" s="44">
        <v>0</v>
      </c>
      <c r="H106" s="44">
        <v>0</v>
      </c>
      <c r="I106" s="44">
        <v>0</v>
      </c>
      <c r="J106" s="45">
        <f t="shared" si="20"/>
        <v>951973.82000000018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199112.32000000001</v>
      </c>
      <c r="H107" s="44">
        <v>0</v>
      </c>
      <c r="I107" s="44">
        <v>0</v>
      </c>
      <c r="J107" s="45">
        <f t="shared" si="20"/>
        <v>199112.32000000001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264884.01</v>
      </c>
      <c r="H108" s="44">
        <v>0</v>
      </c>
      <c r="I108" s="44">
        <v>0</v>
      </c>
      <c r="J108" s="45">
        <f t="shared" si="20"/>
        <v>264884.01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412164.1</v>
      </c>
      <c r="H109" s="44">
        <v>0</v>
      </c>
      <c r="I109" s="44">
        <v>0</v>
      </c>
      <c r="J109" s="45">
        <f t="shared" si="20"/>
        <v>412164.1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693370.04</v>
      </c>
      <c r="H110" s="44">
        <v>0</v>
      </c>
      <c r="I110" s="44">
        <v>0</v>
      </c>
      <c r="J110" s="45">
        <f t="shared" si="20"/>
        <v>693370.04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643888.18000000005</v>
      </c>
      <c r="I111" s="44">
        <v>0</v>
      </c>
      <c r="J111" s="45">
        <f t="shared" si="20"/>
        <v>643888.18000000005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50729.34</v>
      </c>
      <c r="I112" s="44">
        <v>0</v>
      </c>
      <c r="J112" s="45">
        <f t="shared" si="20"/>
        <v>50729.34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346441.21</v>
      </c>
      <c r="I113" s="44">
        <v>0</v>
      </c>
      <c r="J113" s="45">
        <f t="shared" si="20"/>
        <v>346441.21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300262.96000000002</v>
      </c>
      <c r="I114" s="44">
        <v>0</v>
      </c>
      <c r="J114" s="45">
        <f t="shared" si="20"/>
        <v>300262.96000000002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827042.05</v>
      </c>
      <c r="I115" s="44">
        <v>0</v>
      </c>
      <c r="J115" s="45">
        <f t="shared" si="20"/>
        <v>827042.05</v>
      </c>
    </row>
    <row r="116" spans="1:10" ht="18.75" customHeight="1">
      <c r="A116" s="27"/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99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553353.32999999996</v>
      </c>
      <c r="J117" s="45">
        <f t="shared" si="20"/>
        <v>553353.32999999996</v>
      </c>
    </row>
    <row r="118" spans="1:10" ht="18.75" customHeight="1">
      <c r="A118" s="29" t="s">
        <v>100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878922.54</v>
      </c>
      <c r="J118" s="48">
        <f t="shared" si="20"/>
        <v>878922.54</v>
      </c>
    </row>
    <row r="119" spans="1:10" ht="18.75" customHeight="1">
      <c r="A119" s="57" t="s">
        <v>122</v>
      </c>
      <c r="B119" s="55"/>
      <c r="C119" s="55"/>
      <c r="D119" s="55"/>
      <c r="E119" s="55"/>
      <c r="F119" s="55"/>
      <c r="G119" s="55"/>
      <c r="H119" s="55"/>
      <c r="I119" s="55"/>
      <c r="J119" s="56"/>
    </row>
    <row r="120" spans="1:10" ht="18.75" customHeight="1">
      <c r="A120" s="43" t="s">
        <v>123</v>
      </c>
    </row>
    <row r="121" spans="1:10" ht="18.75" customHeight="1">
      <c r="A121" s="43" t="s">
        <v>124</v>
      </c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2013-09-27T18:38:48Z</dcterms:modified>
</cp:coreProperties>
</file>