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J56" l="1"/>
  <c r="C44"/>
  <c r="C43" s="1"/>
  <c r="E44"/>
  <c r="J45"/>
  <c r="J44" s="1"/>
  <c r="B44"/>
  <c r="C90" l="1"/>
  <c r="C89" s="1"/>
  <c r="C100" s="1"/>
  <c r="J100" s="1"/>
  <c r="J97" s="1"/>
  <c r="B43"/>
  <c r="B90"/>
  <c r="E90"/>
  <c r="E89" s="1"/>
  <c r="E43"/>
  <c r="J43" l="1"/>
  <c r="B89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<sst xmlns="http://schemas.openxmlformats.org/spreadsheetml/2006/main" count="122" uniqueCount="122">
  <si>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</si>
  <si>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</si>
  <si>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</si>
  <si>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</si>
  <si>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</si>
  <si>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</si>
  <si>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</si>
  <si>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</si>
  <si>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</si>
  <si>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</si>
  <si>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</si>
  <si>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</si>
  <si>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</si>
  <si>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</si>
  <si>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</si>
  <si>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</si>
  <si>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</si>
  <si>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</si>
  <si>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</si>
  <si>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</si>
  <si>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</si>
  <si>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</si>
  <si>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</si>
  <si>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</si>
  <si>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</si>
  <si>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</si>
  <si>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</si>
  <si>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</si>
  <si>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</si>
  <si>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</si>
  <si>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</si>
  <si>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</si>
  <si>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</si>
  <si>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</si>
  <si>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</si>
  <si>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</si>
  <si>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</si>
  <si>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</si>
  <si>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</si>
  <si>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</si>
  <si>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</si>
  <si>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</si>
  <si>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</si>
  <si>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</si>
  <si>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</si>
  <si>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</si>
  <si>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</si>
  <si>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</si>
  <si>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</si>
  <si>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</si>
  <si>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</si>
  <si>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</si>
  <si>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</si>
  <si>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</si>
  <si>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</si>
  <si>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</si>
  <si>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</si>
  <si>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</si>
  <si>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</si>
  <si>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</si>
  <si>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</si>
  <si>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</si>
  <si>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</si>
  <si>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</si>
  <si>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</si>
  <si>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</si>
  <si>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</si>
  <si>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</si>
  <si>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</si>
  <si>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</si>
  <si>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</si>
  <si>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</si>
  <si>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</si>
  <si>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</si>
  <si>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</si>
  <si>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</si>
  <si>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</si>
  <si>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</si>
  <si>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</si>
  <si>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</si>
  <si>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</si>
  <si>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</si>
  <si>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</si>
  <si>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</si>
  <si>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</si>
  <si>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</si>
  <si>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</si>
  <si>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</si>
  <si>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</si>
  <si>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</si>
  <si>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</si>
  <si>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</si>
  <si>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</si>
  <si>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</si>
  <si>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</si>
  <si>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</si>
  <si>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</si>
  <si>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</si>
  <si>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</si>
  <si>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</si>
  <si>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</si>
  <si>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</si>
  <si>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</si>
  <si>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</si>
  <si>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</si>
  <si>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</si>
  <si>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</si>
  <si>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</si>
  <si>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</si>
  <si>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</si>
  <si>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</si>
  <si>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</si>
  <si>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</si>
  <si>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</si>
  <si>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</si>
  <si>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</si>
  <si>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</si>
  <si>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</si>
  <si>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</si>
  <si>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</si>
  <si>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</si>
  <si>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22/09/13 - VENCIMENTO 27/09/13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</si>
</sst>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170998</v>
      </c>
      <c r="C7" s="9">
        <f t="shared" si="0"/>
        <v>221634</v>
      </c>
      <c r="D7" s="9">
        <f t="shared" si="0"/>
        <v>200116</v>
      </c>
      <c r="E7" s="9">
        <f t="shared" si="0"/>
        <v>165542</v>
      </c>
      <c r="F7" s="9">
        <f t="shared" si="0"/>
        <v>125994</v>
      </c>
      <c r="G7" s="9">
        <f t="shared" si="0"/>
        <v>252121</v>
      </c>
      <c r="H7" s="9">
        <f t="shared" si="0"/>
        <v>378699</v>
      </c>
      <c r="I7" s="9">
        <f t="shared" si="0"/>
        <v>143104</v>
      </c>
      <c r="J7" s="9">
        <f t="shared" si="0"/>
        <v>1658208</v>
      </c>
    </row>
    <row r="8" spans="1:10" ht="17.25" customHeight="1">
      <c r="A8" s="10" t="s">
        <v>34</v>
      </c>
      <c r="B8" s="11">
        <f>B9+B12</f>
        <v>97586</v>
      </c>
      <c r="C8" s="11">
        <f t="shared" ref="C8:I8" si="1">C9+C12</f>
        <v>131569</v>
      </c>
      <c r="D8" s="11">
        <f t="shared" si="1"/>
        <v>115091</v>
      </c>
      <c r="E8" s="11">
        <f t="shared" si="1"/>
        <v>91627</v>
      </c>
      <c r="F8" s="11">
        <f t="shared" si="1"/>
        <v>73938</v>
      </c>
      <c r="G8" s="11">
        <f t="shared" si="1"/>
        <v>133011</v>
      </c>
      <c r="H8" s="11">
        <f t="shared" si="1"/>
        <v>197818</v>
      </c>
      <c r="I8" s="11">
        <f t="shared" si="1"/>
        <v>87490</v>
      </c>
      <c r="J8" s="11">
        <f t="shared" ref="J8:J23" si="2">SUM(B8:I8)</f>
        <v>928130</v>
      </c>
    </row>
    <row r="9" spans="1:10" ht="17.25" customHeight="1">
      <c r="A9" s="15" t="s">
        <v>19</v>
      </c>
      <c r="B9" s="13">
        <f>+B10+B11</f>
        <v>21015</v>
      </c>
      <c r="C9" s="13">
        <f t="shared" ref="C9:I9" si="3">+C10+C11</f>
        <v>30757</v>
      </c>
      <c r="D9" s="13">
        <f t="shared" si="3"/>
        <v>26510</v>
      </c>
      <c r="E9" s="13">
        <f t="shared" si="3"/>
        <v>20015</v>
      </c>
      <c r="F9" s="13">
        <f t="shared" si="3"/>
        <v>15658</v>
      </c>
      <c r="G9" s="13">
        <f t="shared" si="3"/>
        <v>23896</v>
      </c>
      <c r="H9" s="13">
        <f t="shared" si="3"/>
        <v>28523</v>
      </c>
      <c r="I9" s="13">
        <f t="shared" si="3"/>
        <v>19971</v>
      </c>
      <c r="J9" s="11">
        <f t="shared" si="2"/>
        <v>186345</v>
      </c>
    </row>
    <row r="10" spans="1:10" ht="17.25" customHeight="1">
      <c r="A10" s="31" t="s">
        <v>20</v>
      </c>
      <c r="B10" s="13">
        <v>21015</v>
      </c>
      <c r="C10" s="13">
        <v>30757</v>
      </c>
      <c r="D10" s="13">
        <v>26510</v>
      </c>
      <c r="E10" s="13">
        <v>20015</v>
      </c>
      <c r="F10" s="13">
        <v>15658</v>
      </c>
      <c r="G10" s="13">
        <v>23896</v>
      </c>
      <c r="H10" s="13">
        <v>28523</v>
      </c>
      <c r="I10" s="13">
        <v>19971</v>
      </c>
      <c r="J10" s="11">
        <f>SUM(B10:I10)</f>
        <v>186345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76571</v>
      </c>
      <c r="C12" s="17">
        <f t="shared" si="4"/>
        <v>100812</v>
      </c>
      <c r="D12" s="17">
        <f t="shared" si="4"/>
        <v>88581</v>
      </c>
      <c r="E12" s="17">
        <f t="shared" si="4"/>
        <v>71612</v>
      </c>
      <c r="F12" s="17">
        <f t="shared" si="4"/>
        <v>58280</v>
      </c>
      <c r="G12" s="17">
        <f t="shared" si="4"/>
        <v>109115</v>
      </c>
      <c r="H12" s="17">
        <f t="shared" si="4"/>
        <v>169295</v>
      </c>
      <c r="I12" s="17">
        <f t="shared" si="4"/>
        <v>67519</v>
      </c>
      <c r="J12" s="11">
        <f t="shared" si="2"/>
        <v>741785</v>
      </c>
    </row>
    <row r="13" spans="1:10" ht="17.25" customHeight="1">
      <c r="A13" s="14" t="s">
        <v>22</v>
      </c>
      <c r="B13" s="13">
        <v>33793</v>
      </c>
      <c r="C13" s="13">
        <v>49061</v>
      </c>
      <c r="D13" s="13">
        <v>43707</v>
      </c>
      <c r="E13" s="13">
        <v>35791</v>
      </c>
      <c r="F13" s="13">
        <v>28429</v>
      </c>
      <c r="G13" s="13">
        <v>49484</v>
      </c>
      <c r="H13" s="13">
        <v>73076</v>
      </c>
      <c r="I13" s="13">
        <v>28520</v>
      </c>
      <c r="J13" s="11">
        <f t="shared" si="2"/>
        <v>341861</v>
      </c>
    </row>
    <row r="14" spans="1:10" ht="17.25" customHeight="1">
      <c r="A14" s="14" t="s">
        <v>23</v>
      </c>
      <c r="B14" s="13">
        <v>33326</v>
      </c>
      <c r="C14" s="13">
        <v>38665</v>
      </c>
      <c r="D14" s="13">
        <v>35123</v>
      </c>
      <c r="E14" s="13">
        <v>27570</v>
      </c>
      <c r="F14" s="13">
        <v>23154</v>
      </c>
      <c r="G14" s="13">
        <v>47333</v>
      </c>
      <c r="H14" s="13">
        <v>80214</v>
      </c>
      <c r="I14" s="13">
        <v>31083</v>
      </c>
      <c r="J14" s="11">
        <f t="shared" si="2"/>
        <v>316468</v>
      </c>
    </row>
    <row r="15" spans="1:10" ht="17.25" customHeight="1">
      <c r="A15" s="14" t="s">
        <v>24</v>
      </c>
      <c r="B15" s="13">
        <v>9452</v>
      </c>
      <c r="C15" s="13">
        <v>13086</v>
      </c>
      <c r="D15" s="13">
        <v>9751</v>
      </c>
      <c r="E15" s="13">
        <v>8251</v>
      </c>
      <c r="F15" s="13">
        <v>6697</v>
      </c>
      <c r="G15" s="13">
        <v>12298</v>
      </c>
      <c r="H15" s="13">
        <v>16005</v>
      </c>
      <c r="I15" s="13">
        <v>7916</v>
      </c>
      <c r="J15" s="11">
        <f t="shared" si="2"/>
        <v>83456</v>
      </c>
    </row>
    <row r="16" spans="1:10" ht="17.25" customHeight="1">
      <c r="A16" s="16" t="s">
        <v>25</v>
      </c>
      <c r="B16" s="11">
        <f>+B17+B18+B19</f>
        <v>59158</v>
      </c>
      <c r="C16" s="11">
        <f t="shared" ref="C16:I16" si="5">+C17+C18+C19</f>
        <v>67819</v>
      </c>
      <c r="D16" s="11">
        <f t="shared" si="5"/>
        <v>62364</v>
      </c>
      <c r="E16" s="11">
        <f t="shared" si="5"/>
        <v>52431</v>
      </c>
      <c r="F16" s="11">
        <f t="shared" si="5"/>
        <v>39520</v>
      </c>
      <c r="G16" s="11">
        <f t="shared" si="5"/>
        <v>98997</v>
      </c>
      <c r="H16" s="11">
        <f t="shared" si="5"/>
        <v>160251</v>
      </c>
      <c r="I16" s="11">
        <f t="shared" si="5"/>
        <v>46009</v>
      </c>
      <c r="J16" s="11">
        <f t="shared" si="2"/>
        <v>586549</v>
      </c>
    </row>
    <row r="17" spans="1:10" ht="17.25" customHeight="1">
      <c r="A17" s="12" t="s">
        <v>26</v>
      </c>
      <c r="B17" s="13">
        <v>32672</v>
      </c>
      <c r="C17" s="13">
        <v>41920</v>
      </c>
      <c r="D17" s="13">
        <v>37908</v>
      </c>
      <c r="E17" s="13">
        <v>31937</v>
      </c>
      <c r="F17" s="13">
        <v>24261</v>
      </c>
      <c r="G17" s="13">
        <v>54741</v>
      </c>
      <c r="H17" s="13">
        <v>81251</v>
      </c>
      <c r="I17" s="13">
        <v>25820</v>
      </c>
      <c r="J17" s="11">
        <f t="shared" si="2"/>
        <v>330510</v>
      </c>
    </row>
    <row r="18" spans="1:10" ht="17.25" customHeight="1">
      <c r="A18" s="12" t="s">
        <v>27</v>
      </c>
      <c r="B18" s="13">
        <v>20776</v>
      </c>
      <c r="C18" s="13">
        <v>19296</v>
      </c>
      <c r="D18" s="13">
        <v>19382</v>
      </c>
      <c r="E18" s="13">
        <v>15796</v>
      </c>
      <c r="F18" s="13">
        <v>12016</v>
      </c>
      <c r="G18" s="13">
        <v>35672</v>
      </c>
      <c r="H18" s="13">
        <v>66770</v>
      </c>
      <c r="I18" s="13">
        <v>16428</v>
      </c>
      <c r="J18" s="11">
        <f t="shared" si="2"/>
        <v>206136</v>
      </c>
    </row>
    <row r="19" spans="1:10" ht="17.25" customHeight="1">
      <c r="A19" s="12" t="s">
        <v>28</v>
      </c>
      <c r="B19" s="13">
        <v>5710</v>
      </c>
      <c r="C19" s="13">
        <v>6603</v>
      </c>
      <c r="D19" s="13">
        <v>5074</v>
      </c>
      <c r="E19" s="13">
        <v>4698</v>
      </c>
      <c r="F19" s="13">
        <v>3243</v>
      </c>
      <c r="G19" s="13">
        <v>8584</v>
      </c>
      <c r="H19" s="13">
        <v>12230</v>
      </c>
      <c r="I19" s="13">
        <v>3761</v>
      </c>
      <c r="J19" s="11">
        <f t="shared" si="2"/>
        <v>49903</v>
      </c>
    </row>
    <row r="20" spans="1:10" ht="17.25" customHeight="1">
      <c r="A20" s="16" t="s">
        <v>29</v>
      </c>
      <c r="B20" s="13">
        <v>14254</v>
      </c>
      <c r="C20" s="13">
        <v>22246</v>
      </c>
      <c r="D20" s="13">
        <v>22661</v>
      </c>
      <c r="E20" s="13">
        <v>21484</v>
      </c>
      <c r="F20" s="13">
        <v>12536</v>
      </c>
      <c r="G20" s="13">
        <v>20113</v>
      </c>
      <c r="H20" s="13">
        <v>20630</v>
      </c>
      <c r="I20" s="13">
        <v>8753</v>
      </c>
      <c r="J20" s="11">
        <f t="shared" si="2"/>
        <v>142677</v>
      </c>
    </row>
    <row r="21" spans="1:10" ht="17.25" customHeight="1">
      <c r="A21" s="12" t="s">
        <v>30</v>
      </c>
      <c r="B21" s="13">
        <f>ROUND(B$20*0.57,0)</f>
        <v>8125</v>
      </c>
      <c r="C21" s="13">
        <f>ROUND(C$20*0.57,0)</f>
        <v>12680</v>
      </c>
      <c r="D21" s="13">
        <f t="shared" ref="D21:I21" si="6">ROUND(D$20*0.57,0)</f>
        <v>12917</v>
      </c>
      <c r="E21" s="13">
        <f t="shared" si="6"/>
        <v>12246</v>
      </c>
      <c r="F21" s="13">
        <f t="shared" si="6"/>
        <v>7146</v>
      </c>
      <c r="G21" s="13">
        <f t="shared" si="6"/>
        <v>11464</v>
      </c>
      <c r="H21" s="13">
        <f t="shared" si="6"/>
        <v>11759</v>
      </c>
      <c r="I21" s="13">
        <f t="shared" si="6"/>
        <v>4989</v>
      </c>
      <c r="J21" s="11">
        <f t="shared" si="2"/>
        <v>81326</v>
      </c>
    </row>
    <row r="22" spans="1:10" ht="17.25" customHeight="1">
      <c r="A22" s="12" t="s">
        <v>31</v>
      </c>
      <c r="B22" s="13">
        <f>ROUND(B$20*0.43,0)</f>
        <v>6129</v>
      </c>
      <c r="C22" s="13">
        <f t="shared" ref="C22:I22" si="7">ROUND(C$20*0.43,0)</f>
        <v>9566</v>
      </c>
      <c r="D22" s="13">
        <f t="shared" si="7"/>
        <v>9744</v>
      </c>
      <c r="E22" s="13">
        <f t="shared" si="7"/>
        <v>9238</v>
      </c>
      <c r="F22" s="13">
        <f t="shared" si="7"/>
        <v>5390</v>
      </c>
      <c r="G22" s="13">
        <f t="shared" si="7"/>
        <v>8649</v>
      </c>
      <c r="H22" s="13">
        <f t="shared" si="7"/>
        <v>8871</v>
      </c>
      <c r="I22" s="13">
        <f t="shared" si="7"/>
        <v>3764</v>
      </c>
      <c r="J22" s="11">
        <f t="shared" si="2"/>
        <v>61351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852</v>
      </c>
      <c r="J23" s="11">
        <f t="shared" si="2"/>
        <v>852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25084.2</v>
      </c>
      <c r="J31" s="24">
        <f t="shared" ref="J31:J71" si="9">SUM(B31:I31)</f>
        <v>25084.2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403292.29</v>
      </c>
      <c r="C43" s="23">
        <f t="shared" ref="C43:I43" si="10">+C44+C52</f>
        <v>594523.19000000006</v>
      </c>
      <c r="D43" s="23">
        <f t="shared" si="10"/>
        <v>566172.09</v>
      </c>
      <c r="E43" s="23">
        <f t="shared" si="10"/>
        <v>472121.97000000003</v>
      </c>
      <c r="F43" s="23">
        <f t="shared" si="10"/>
        <v>313810.67</v>
      </c>
      <c r="G43" s="23">
        <f t="shared" si="10"/>
        <v>624975.19000000006</v>
      </c>
      <c r="H43" s="23">
        <f t="shared" si="10"/>
        <v>809559.64</v>
      </c>
      <c r="I43" s="23">
        <f t="shared" si="10"/>
        <v>364218.19000000006</v>
      </c>
      <c r="J43" s="23">
        <f t="shared" si="9"/>
        <v>4148673.23</v>
      </c>
    </row>
    <row r="44" spans="1:10" ht="17.25" customHeight="1">
      <c r="A44" s="16" t="s">
        <v>52</v>
      </c>
      <c r="B44" s="24">
        <f>SUM(B45:B51)</f>
        <v>388319.36</v>
      </c>
      <c r="C44" s="24">
        <f t="shared" ref="C44:J44" si="11">SUM(C45:C51)</f>
        <v>574064.04</v>
      </c>
      <c r="D44" s="24">
        <f t="shared" si="11"/>
        <v>545816.39</v>
      </c>
      <c r="E44" s="24">
        <f t="shared" si="11"/>
        <v>453215.58</v>
      </c>
      <c r="F44" s="24">
        <f t="shared" si="11"/>
        <v>294536.17</v>
      </c>
      <c r="G44" s="24">
        <f t="shared" si="11"/>
        <v>607006.52</v>
      </c>
      <c r="H44" s="24">
        <f t="shared" si="11"/>
        <v>784323.5</v>
      </c>
      <c r="I44" s="24">
        <f t="shared" si="11"/>
        <v>349043.04000000004</v>
      </c>
      <c r="J44" s="24">
        <f t="shared" si="11"/>
        <v>3996324.6</v>
      </c>
    </row>
    <row r="45" spans="1:10" ht="17.25" customHeight="1">
      <c r="A45" s="37" t="s">
        <v>53</v>
      </c>
      <c r="B45" s="24">
        <f t="shared" ref="B45:I45" si="12">ROUND(B26*B7,2)</f>
        <v>388319.36</v>
      </c>
      <c r="C45" s="24">
        <f t="shared" si="12"/>
        <v>572790.91</v>
      </c>
      <c r="D45" s="24">
        <f t="shared" si="12"/>
        <v>545816.39</v>
      </c>
      <c r="E45" s="24">
        <f t="shared" si="12"/>
        <v>443487.02</v>
      </c>
      <c r="F45" s="24">
        <f t="shared" si="12"/>
        <v>294536.17</v>
      </c>
      <c r="G45" s="24">
        <f t="shared" si="12"/>
        <v>607006.52</v>
      </c>
      <c r="H45" s="24">
        <f t="shared" si="12"/>
        <v>784323.5</v>
      </c>
      <c r="I45" s="24">
        <f t="shared" si="12"/>
        <v>323958.84000000003</v>
      </c>
      <c r="J45" s="24">
        <f t="shared" si="9"/>
        <v>3960238.71</v>
      </c>
    </row>
    <row r="46" spans="1:10" ht="17.25" customHeight="1">
      <c r="A46" s="37" t="s">
        <v>54</v>
      </c>
      <c r="B46" s="20">
        <v>0</v>
      </c>
      <c r="C46" s="24">
        <f>ROUND(C27*C7,2)</f>
        <v>1273.1300000000001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1273.1300000000001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13295.99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13295.99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-3567.43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-3567.43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25084.2</v>
      </c>
      <c r="J49" s="24">
        <f>SUM(B49:I49)</f>
        <v>25084.2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-63045</v>
      </c>
      <c r="C56" s="38">
        <f t="shared" si="13"/>
        <v>-92473.91</v>
      </c>
      <c r="D56" s="38">
        <f t="shared" si="13"/>
        <v>-80656.94</v>
      </c>
      <c r="E56" s="38">
        <f t="shared" si="13"/>
        <v>-412394.5</v>
      </c>
      <c r="F56" s="38">
        <f t="shared" si="13"/>
        <v>-48474.66</v>
      </c>
      <c r="G56" s="38">
        <f t="shared" si="13"/>
        <v>-72081.33</v>
      </c>
      <c r="H56" s="38">
        <f t="shared" si="13"/>
        <v>-85592.61</v>
      </c>
      <c r="I56" s="38">
        <f t="shared" si="13"/>
        <v>-59913</v>
      </c>
      <c r="J56" s="38">
        <f t="shared" si="9"/>
        <v>-914631.95</v>
      </c>
    </row>
    <row r="57" spans="1:10" ht="18.75" customHeight="1">
      <c r="A57" s="16" t="s">
        <v>101</v>
      </c>
      <c r="B57" s="38">
        <f t="shared" ref="B57:I57" si="14">B58+B59+B60+B61+B62+B63</f>
        <v>-63045</v>
      </c>
      <c r="C57" s="38">
        <f t="shared" si="14"/>
        <v>-92271</v>
      </c>
      <c r="D57" s="38">
        <f t="shared" si="14"/>
        <v>-79530</v>
      </c>
      <c r="E57" s="38">
        <f t="shared" si="14"/>
        <v>-60045</v>
      </c>
      <c r="F57" s="38">
        <f t="shared" si="14"/>
        <v>-46974</v>
      </c>
      <c r="G57" s="38">
        <f t="shared" si="14"/>
        <v>-71688</v>
      </c>
      <c r="H57" s="38">
        <f t="shared" si="14"/>
        <v>-85569</v>
      </c>
      <c r="I57" s="38">
        <f t="shared" si="14"/>
        <v>-59913</v>
      </c>
      <c r="J57" s="38">
        <f t="shared" si="9"/>
        <v>-559035</v>
      </c>
    </row>
    <row r="58" spans="1:10" ht="18.75" customHeight="1">
      <c r="A58" s="12" t="s">
        <v>102</v>
      </c>
      <c r="B58" s="38">
        <f>-ROUND(B9*$D$3,2)</f>
        <v>-63045</v>
      </c>
      <c r="C58" s="38">
        <f t="shared" ref="C58:I58" si="15">-ROUND(C9*$D$3,2)</f>
        <v>-92271</v>
      </c>
      <c r="D58" s="38">
        <f t="shared" si="15"/>
        <v>-79530</v>
      </c>
      <c r="E58" s="38">
        <f t="shared" si="15"/>
        <v>-60045</v>
      </c>
      <c r="F58" s="38">
        <f t="shared" si="15"/>
        <v>-46974</v>
      </c>
      <c r="G58" s="38">
        <f t="shared" si="15"/>
        <v>-71688</v>
      </c>
      <c r="H58" s="38">
        <f t="shared" si="15"/>
        <v>-85569</v>
      </c>
      <c r="I58" s="38">
        <f t="shared" si="15"/>
        <v>-59913</v>
      </c>
      <c r="J58" s="38">
        <f t="shared" si="9"/>
        <v>-559035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106</v>
      </c>
      <c r="B64" s="20">
        <v>0</v>
      </c>
      <c r="C64" s="52">
        <f t="shared" ref="C64:I64" si="16">SUM(C65:C85)</f>
        <v>-202.91</v>
      </c>
      <c r="D64" s="52">
        <f t="shared" si="16"/>
        <v>-1126.9399999999998</v>
      </c>
      <c r="E64" s="52">
        <f t="shared" si="16"/>
        <v>-352349.5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52">
        <f t="shared" si="16"/>
        <v>0</v>
      </c>
      <c r="J64" s="38">
        <f t="shared" si="9"/>
        <v>-355596.94999999995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107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110</v>
      </c>
      <c r="B89" s="25">
        <f t="shared" ref="B89:I89" si="17">+B90+B91</f>
        <v>340247.29</v>
      </c>
      <c r="C89" s="25">
        <f t="shared" si="17"/>
        <v>502049.28000000009</v>
      </c>
      <c r="D89" s="25">
        <f t="shared" si="17"/>
        <v>485515.15</v>
      </c>
      <c r="E89" s="25">
        <f t="shared" si="17"/>
        <v>59727.470000000016</v>
      </c>
      <c r="F89" s="25">
        <f t="shared" si="17"/>
        <v>265336.01</v>
      </c>
      <c r="G89" s="25">
        <f t="shared" si="17"/>
        <v>552893.8600000001</v>
      </c>
      <c r="H89" s="25">
        <f t="shared" si="17"/>
        <v>723967.03</v>
      </c>
      <c r="I89" s="25">
        <f t="shared" si="17"/>
        <v>304305.19000000006</v>
      </c>
      <c r="J89" s="53">
        <f>SUM(B89:I89)</f>
        <v>3234041.2800000007</v>
      </c>
    </row>
    <row r="90" spans="1:10" ht="18.75" customHeight="1">
      <c r="A90" s="16" t="s">
        <v>109</v>
      </c>
      <c r="B90" s="25">
        <f t="shared" ref="B90:I90" si="18">+B44+B57+B64+B86</f>
        <v>325274.36</v>
      </c>
      <c r="C90" s="25">
        <f t="shared" si="18"/>
        <v>481590.13000000006</v>
      </c>
      <c r="D90" s="25">
        <f t="shared" si="18"/>
        <v>465159.45</v>
      </c>
      <c r="E90" s="25">
        <f t="shared" si="18"/>
        <v>40821.080000000016</v>
      </c>
      <c r="F90" s="25">
        <f t="shared" si="18"/>
        <v>246061.50999999998</v>
      </c>
      <c r="G90" s="25">
        <f t="shared" si="18"/>
        <v>534925.19000000006</v>
      </c>
      <c r="H90" s="25">
        <f t="shared" si="18"/>
        <v>698730.89</v>
      </c>
      <c r="I90" s="25">
        <f t="shared" si="18"/>
        <v>289130.04000000004</v>
      </c>
      <c r="J90" s="53">
        <f>SUM(B90:I90)</f>
        <v>3081692.6500000004</v>
      </c>
    </row>
    <row r="91" spans="1:10" ht="18.75" customHeight="1">
      <c r="A91" s="16" t="s">
        <v>113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152348.62999999998</v>
      </c>
    </row>
    <row r="92" spans="1:10" ht="18" customHeight="1">
      <c r="A92" s="16" t="s">
        <v>111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3234041.29</v>
      </c>
    </row>
    <row r="98" spans="1:10" ht="18.75" customHeight="1">
      <c r="A98" s="27" t="s">
        <v>83</v>
      </c>
      <c r="B98" s="28">
        <v>42874.15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42874.15</v>
      </c>
    </row>
    <row r="99" spans="1:10" ht="18.75" customHeight="1">
      <c r="A99" s="27" t="s">
        <v>84</v>
      </c>
      <c r="B99" s="28">
        <v>297373.14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297373.14</v>
      </c>
    </row>
    <row r="100" spans="1:10" ht="18.75" customHeight="1">
      <c r="A100" s="27" t="s">
        <v>85</v>
      </c>
      <c r="B100" s="44">
        <v>0</v>
      </c>
      <c r="C100" s="28">
        <f>+C89</f>
        <v>502049.28000000009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502049.28000000009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485515.15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485515.15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12348.37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12348.37</v>
      </c>
    </row>
    <row r="103" spans="1:10" ht="18.75" customHeight="1">
      <c r="A103" s="27" t="s">
        <v>114</v>
      </c>
      <c r="B103" s="44">
        <v>0</v>
      </c>
      <c r="C103" s="44">
        <v>0</v>
      </c>
      <c r="D103" s="44">
        <v>0</v>
      </c>
      <c r="E103" s="28">
        <v>21852.48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21852.48</v>
      </c>
    </row>
    <row r="104" spans="1:10" ht="18.75" customHeight="1">
      <c r="A104" s="27" t="s">
        <v>115</v>
      </c>
      <c r="B104" s="44">
        <v>0</v>
      </c>
      <c r="C104" s="44">
        <v>0</v>
      </c>
      <c r="D104" s="44">
        <v>0</v>
      </c>
      <c r="E104" s="28">
        <v>25000.03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25000.03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526.59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526.59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265336.01</v>
      </c>
      <c r="G106" s="44">
        <v>0</v>
      </c>
      <c r="H106" s="44">
        <v>0</v>
      </c>
      <c r="I106" s="44">
        <v>0</v>
      </c>
      <c r="J106" s="45">
        <f t="shared" si="20"/>
        <v>265336.01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66303.17</v>
      </c>
      <c r="H107" s="44">
        <v>0</v>
      </c>
      <c r="I107" s="44">
        <v>0</v>
      </c>
      <c r="J107" s="45">
        <f t="shared" si="20"/>
        <v>66303.17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93751.86</v>
      </c>
      <c r="H108" s="44">
        <v>0</v>
      </c>
      <c r="I108" s="44">
        <v>0</v>
      </c>
      <c r="J108" s="45">
        <f t="shared" si="20"/>
        <v>93751.86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140969.42000000001</v>
      </c>
      <c r="H109" s="44">
        <v>0</v>
      </c>
      <c r="I109" s="44">
        <v>0</v>
      </c>
      <c r="J109" s="45">
        <f t="shared" si="20"/>
        <v>140969.42000000001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251869.42</v>
      </c>
      <c r="H110" s="44">
        <v>0</v>
      </c>
      <c r="I110" s="44">
        <v>0</v>
      </c>
      <c r="J110" s="45">
        <f t="shared" si="20"/>
        <v>251869.42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203784.51</v>
      </c>
      <c r="I111" s="44">
        <v>0</v>
      </c>
      <c r="J111" s="45">
        <f t="shared" si="20"/>
        <v>203784.51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21843.91</v>
      </c>
      <c r="I112" s="44">
        <v>0</v>
      </c>
      <c r="J112" s="45">
        <f t="shared" si="20"/>
        <v>21843.91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129963.54</v>
      </c>
      <c r="I113" s="44">
        <v>0</v>
      </c>
      <c r="J113" s="45">
        <f t="shared" si="20"/>
        <v>129963.54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100193.09</v>
      </c>
      <c r="I114" s="44">
        <v>0</v>
      </c>
      <c r="J114" s="45">
        <f t="shared" si="20"/>
        <v>100193.09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268181.98</v>
      </c>
      <c r="I115" s="44">
        <v>0</v>
      </c>
      <c r="J115" s="45">
        <f t="shared" si="20"/>
        <v>268181.98</v>
      </c>
    </row>
    <row r="116" spans="1:10" ht="18.75" customHeight="1">
      <c r="A116" s="27"/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99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104605.11</v>
      </c>
      <c r="J117" s="45">
        <f t="shared" si="20"/>
        <v>104605.11</v>
      </c>
    </row>
    <row r="118" spans="1:10" ht="18.75" customHeight="1">
      <c r="A118" s="29" t="s">
        <v>100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199700.08</v>
      </c>
      <c r="J118" s="48">
        <f t="shared" si="20"/>
        <v>199700.08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2013-09-26T20:12:17Z</dcterms:modified>
</cp:coreProperties>
</file>