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D9"/>
  <c r="D8" s="1"/>
  <c r="D7" s="1"/>
  <c r="D45" s="1"/>
  <c r="D44" s="1"/>
  <c r="E9"/>
  <c r="F9"/>
  <c r="F8" s="1"/>
  <c r="F7" s="1"/>
  <c r="F45" s="1"/>
  <c r="F44" s="1"/>
  <c r="G9"/>
  <c r="H9"/>
  <c r="H8" s="1"/>
  <c r="H7" s="1"/>
  <c r="H45" s="1"/>
  <c r="H44" s="1"/>
  <c r="I9"/>
  <c r="J9"/>
  <c r="J10"/>
  <c r="J11"/>
  <c r="B12"/>
  <c r="C12"/>
  <c r="J12" s="1"/>
  <c r="D12"/>
  <c r="E12"/>
  <c r="E8" s="1"/>
  <c r="E7" s="1"/>
  <c r="F12"/>
  <c r="G12"/>
  <c r="G8" s="1"/>
  <c r="G7" s="1"/>
  <c r="G45" s="1"/>
  <c r="G44" s="1"/>
  <c r="H12"/>
  <c r="I12"/>
  <c r="I8" s="1"/>
  <c r="I7" s="1"/>
  <c r="I45" s="1"/>
  <c r="I44" s="1"/>
  <c r="J13"/>
  <c r="J14"/>
  <c r="J15"/>
  <c r="B16"/>
  <c r="C16"/>
  <c r="J16" s="1"/>
  <c r="D16"/>
  <c r="E16"/>
  <c r="F16"/>
  <c r="G16"/>
  <c r="H16"/>
  <c r="I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C56" s="1"/>
  <c r="D58"/>
  <c r="D57" s="1"/>
  <c r="D56" s="1"/>
  <c r="E58"/>
  <c r="E57" s="1"/>
  <c r="E56" s="1"/>
  <c r="F58"/>
  <c r="F57" s="1"/>
  <c r="F56" s="1"/>
  <c r="G58"/>
  <c r="G57" s="1"/>
  <c r="G56" s="1"/>
  <c r="H58"/>
  <c r="H57" s="1"/>
  <c r="H56" s="1"/>
  <c r="I58"/>
  <c r="I57" s="1"/>
  <c r="I56" s="1"/>
  <c r="J58"/>
  <c r="J59"/>
  <c r="J60"/>
  <c r="J61"/>
  <c r="J62"/>
  <c r="J63"/>
  <c r="B64"/>
  <c r="C64"/>
  <c r="D64"/>
  <c r="E64"/>
  <c r="F64"/>
  <c r="G64"/>
  <c r="H64"/>
  <c r="I64"/>
  <c r="J64"/>
  <c r="J65"/>
  <c r="J66"/>
  <c r="J67"/>
  <c r="J68"/>
  <c r="J69"/>
  <c r="J71"/>
  <c r="J80"/>
  <c r="J81"/>
  <c r="J83"/>
  <c r="J84"/>
  <c r="J85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6"/>
  <c r="J117"/>
  <c r="J118"/>
  <c r="I90" l="1"/>
  <c r="I89" s="1"/>
  <c r="I43"/>
  <c r="E48"/>
  <c r="J48" s="1"/>
  <c r="E45"/>
  <c r="E44" s="1"/>
  <c r="H43"/>
  <c r="H90"/>
  <c r="H89" s="1"/>
  <c r="F43"/>
  <c r="F90"/>
  <c r="F89" s="1"/>
  <c r="F106" s="1"/>
  <c r="J106" s="1"/>
  <c r="D43"/>
  <c r="D90"/>
  <c r="D89" s="1"/>
  <c r="D101" s="1"/>
  <c r="J101" s="1"/>
  <c r="B7"/>
  <c r="B45" s="1"/>
  <c r="J57"/>
  <c r="B56"/>
  <c r="J56" s="1"/>
  <c r="G90"/>
  <c r="G89" s="1"/>
  <c r="G43"/>
  <c r="C8"/>
  <c r="C7" s="1"/>
  <c r="C45" l="1"/>
  <c r="C46"/>
  <c r="J46" s="1"/>
  <c r="J45"/>
  <c r="B44"/>
  <c r="J8"/>
  <c r="J7" s="1"/>
  <c r="E90"/>
  <c r="E89" s="1"/>
  <c r="E43"/>
  <c r="B43" l="1"/>
  <c r="B90"/>
  <c r="J44"/>
  <c r="C44"/>
  <c r="C90" l="1"/>
  <c r="C89" s="1"/>
  <c r="C100" s="1"/>
  <c r="J100" s="1"/>
  <c r="J97" s="1"/>
  <c r="C43"/>
  <c r="J43" s="1"/>
  <c r="B89"/>
  <c r="J89" s="1"/>
  <c r="J90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<sst xmlns="http://schemas.openxmlformats.org/spreadsheetml/2006/main" count="123" uniqueCount="123">
  <si>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</si>
  <si>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</si>
  <si>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</si>
  <si>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</si>
  <si>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</si>
  <si>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</si>
  <si>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</si>
  <si>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</si>
  <si>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</si>
  <si>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</si>
  <si>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</si>
  <si>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</si>
  <si>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</si>
  <si>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</si>
  <si>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</si>
  <si>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</si>
  <si>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</si>
  <si>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</si>
  <si>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</si>
  <si>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</si>
  <si>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</si>
  <si>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</si>
  <si>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</si>
  <si>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</si>
  <si>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</si>
  <si>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</si>
  <si>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</si>
  <si>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</si>
  <si>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</si>
  <si>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</si>
  <si>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</si>
  <si>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</si>
  <si>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</si>
  <si>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</si>
  <si>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</si>
  <si>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</si>
  <si>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</si>
  <si>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</si>
  <si>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</si>
  <si>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</si>
  <si>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</si>
  <si>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</si>
  <si>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</si>
  <si>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</si>
  <si>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</si>
  <si>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</si>
  <si>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</si>
  <si>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</si>
  <si>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</si>
  <si>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</si>
  <si>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</si>
  <si>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</si>
  <si>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</si>
  <si>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</si>
  <si>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</si>
  <si>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</si>
  <si>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</si>
  <si>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</si>
  <si>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</si>
  <si>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</si>
  <si>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</si>
  <si>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</si>
  <si>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</si>
  <si>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</si>
  <si>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</si>
  <si>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</si>
  <si>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</si>
  <si>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</si>
  <si>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</si>
  <si>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</si>
  <si>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</si>
  <si>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</si>
  <si>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</si>
  <si>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</si>
  <si>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</si>
  <si>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</si>
  <si>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</si>
  <si>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</si>
  <si>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</si>
  <si>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</si>
  <si>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</si>
  <si>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</si>
  <si>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</si>
  <si>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</si>
  <si>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</si>
  <si>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</si>
  <si>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</si>
  <si>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</si>
  <si>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</si>
  <si>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</si>
  <si>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</si>
  <si>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</si>
  <si>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</si>
  <si>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</si>
  <si>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</si>
  <si>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</si>
  <si>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</si>
  <si>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</si>
  <si>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</si>
  <si>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</si>
  <si>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</si>
  <si>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</si>
  <si>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</si>
  <si>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</si>
  <si>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</si>
  <si>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</si>
  <si>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</si>
  <si>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</si>
  <si>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</si>
  <si>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</si>
  <si>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</si>
  <si>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</si>
  <si>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</si>
  <si>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</si>
  <si>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</si>
  <si>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</si>
  <si>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</si>
  <si>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</si>
  <si>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</si>
  <si>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</si>
  <si>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</si>
  <si>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</si>
  <si>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19/09/13 - VENCIMENTO 26/09/13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</si>
</sst>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topLeftCell="A82" zoomScale="70" zoomScaleNormal="70" zoomScaleSheetLayoutView="70" workbookViewId="0">
      <selection activeCell="A89" sqref="A89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122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600362</v>
      </c>
      <c r="C7" s="9">
        <f t="shared" si="0"/>
        <v>741543</v>
      </c>
      <c r="D7" s="9">
        <f t="shared" si="0"/>
        <v>665281</v>
      </c>
      <c r="E7" s="9">
        <f t="shared" si="0"/>
        <v>511879</v>
      </c>
      <c r="F7" s="9">
        <f t="shared" si="0"/>
        <v>521018</v>
      </c>
      <c r="G7" s="9">
        <f t="shared" si="0"/>
        <v>780813</v>
      </c>
      <c r="H7" s="9">
        <f t="shared" si="0"/>
        <v>1199388</v>
      </c>
      <c r="I7" s="9">
        <f t="shared" si="0"/>
        <v>544033</v>
      </c>
      <c r="J7" s="9">
        <f t="shared" si="0"/>
        <v>5564317</v>
      </c>
    </row>
    <row r="8" spans="1:10" ht="17.25" customHeight="1">
      <c r="A8" s="10" t="s">
        <v>34</v>
      </c>
      <c r="B8" s="11">
        <f>B9+B12</f>
        <v>357704</v>
      </c>
      <c r="C8" s="11">
        <f t="shared" ref="C8:I8" si="1">C9+C12</f>
        <v>455442</v>
      </c>
      <c r="D8" s="11">
        <f t="shared" si="1"/>
        <v>394075</v>
      </c>
      <c r="E8" s="11">
        <f t="shared" si="1"/>
        <v>289804</v>
      </c>
      <c r="F8" s="11">
        <f t="shared" si="1"/>
        <v>311170</v>
      </c>
      <c r="G8" s="11">
        <f t="shared" si="1"/>
        <v>441202</v>
      </c>
      <c r="H8" s="11">
        <f t="shared" si="1"/>
        <v>649543</v>
      </c>
      <c r="I8" s="11">
        <f t="shared" si="1"/>
        <v>336641</v>
      </c>
      <c r="J8" s="11">
        <f t="shared" ref="J8:J23" si="2">SUM(B8:I8)</f>
        <v>3235581</v>
      </c>
    </row>
    <row r="9" spans="1:10" ht="17.25" customHeight="1">
      <c r="A9" s="15" t="s">
        <v>19</v>
      </c>
      <c r="B9" s="13">
        <f>+B10+B11</f>
        <v>41593</v>
      </c>
      <c r="C9" s="13">
        <f t="shared" ref="C9:I9" si="3">+C10+C11</f>
        <v>56994</v>
      </c>
      <c r="D9" s="13">
        <f t="shared" si="3"/>
        <v>45364</v>
      </c>
      <c r="E9" s="13">
        <f t="shared" si="3"/>
        <v>32842</v>
      </c>
      <c r="F9" s="13">
        <f t="shared" si="3"/>
        <v>36333</v>
      </c>
      <c r="G9" s="13">
        <f t="shared" si="3"/>
        <v>45222</v>
      </c>
      <c r="H9" s="13">
        <f t="shared" si="3"/>
        <v>51819</v>
      </c>
      <c r="I9" s="13">
        <f t="shared" si="3"/>
        <v>48693</v>
      </c>
      <c r="J9" s="11">
        <f t="shared" si="2"/>
        <v>358860</v>
      </c>
    </row>
    <row r="10" spans="1:10" ht="17.25" customHeight="1">
      <c r="A10" s="31" t="s">
        <v>20</v>
      </c>
      <c r="B10" s="13">
        <v>41593</v>
      </c>
      <c r="C10" s="13">
        <v>56994</v>
      </c>
      <c r="D10" s="13">
        <v>45364</v>
      </c>
      <c r="E10" s="13">
        <v>32842</v>
      </c>
      <c r="F10" s="13">
        <v>36333</v>
      </c>
      <c r="G10" s="13">
        <v>45222</v>
      </c>
      <c r="H10" s="13">
        <v>51819</v>
      </c>
      <c r="I10" s="13">
        <v>48693</v>
      </c>
      <c r="J10" s="11">
        <f>SUM(B10:I10)</f>
        <v>358860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316111</v>
      </c>
      <c r="C12" s="17">
        <f t="shared" si="4"/>
        <v>398448</v>
      </c>
      <c r="D12" s="17">
        <f t="shared" si="4"/>
        <v>348711</v>
      </c>
      <c r="E12" s="17">
        <f t="shared" si="4"/>
        <v>256962</v>
      </c>
      <c r="F12" s="17">
        <f t="shared" si="4"/>
        <v>274837</v>
      </c>
      <c r="G12" s="17">
        <f t="shared" si="4"/>
        <v>395980</v>
      </c>
      <c r="H12" s="17">
        <f t="shared" si="4"/>
        <v>597724</v>
      </c>
      <c r="I12" s="17">
        <f t="shared" si="4"/>
        <v>287948</v>
      </c>
      <c r="J12" s="11">
        <f t="shared" si="2"/>
        <v>2876721</v>
      </c>
    </row>
    <row r="13" spans="1:10" ht="17.25" customHeight="1">
      <c r="A13" s="14" t="s">
        <v>22</v>
      </c>
      <c r="B13" s="13">
        <v>127699</v>
      </c>
      <c r="C13" s="13">
        <v>174478</v>
      </c>
      <c r="D13" s="13">
        <v>158928</v>
      </c>
      <c r="E13" s="13">
        <v>119284</v>
      </c>
      <c r="F13" s="13">
        <v>122576</v>
      </c>
      <c r="G13" s="13">
        <v>174959</v>
      </c>
      <c r="H13" s="13">
        <v>258695</v>
      </c>
      <c r="I13" s="13">
        <v>118413</v>
      </c>
      <c r="J13" s="11">
        <f t="shared" si="2"/>
        <v>1255032</v>
      </c>
    </row>
    <row r="14" spans="1:10" ht="17.25" customHeight="1">
      <c r="A14" s="14" t="s">
        <v>23</v>
      </c>
      <c r="B14" s="13">
        <v>135010</v>
      </c>
      <c r="C14" s="13">
        <v>151762</v>
      </c>
      <c r="D14" s="13">
        <v>132789</v>
      </c>
      <c r="E14" s="13">
        <v>94591</v>
      </c>
      <c r="F14" s="13">
        <v>109814</v>
      </c>
      <c r="G14" s="13">
        <v>159213</v>
      </c>
      <c r="H14" s="13">
        <v>260438</v>
      </c>
      <c r="I14" s="13">
        <v>121765</v>
      </c>
      <c r="J14" s="11">
        <f t="shared" si="2"/>
        <v>1165382</v>
      </c>
    </row>
    <row r="15" spans="1:10" ht="17.25" customHeight="1">
      <c r="A15" s="14" t="s">
        <v>24</v>
      </c>
      <c r="B15" s="13">
        <v>53402</v>
      </c>
      <c r="C15" s="13">
        <v>72208</v>
      </c>
      <c r="D15" s="13">
        <v>56994</v>
      </c>
      <c r="E15" s="13">
        <v>43087</v>
      </c>
      <c r="F15" s="13">
        <v>42447</v>
      </c>
      <c r="G15" s="13">
        <v>61808</v>
      </c>
      <c r="H15" s="13">
        <v>78591</v>
      </c>
      <c r="I15" s="13">
        <v>47770</v>
      </c>
      <c r="J15" s="11">
        <f t="shared" si="2"/>
        <v>456307</v>
      </c>
    </row>
    <row r="16" spans="1:10" ht="17.25" customHeight="1">
      <c r="A16" s="16" t="s">
        <v>25</v>
      </c>
      <c r="B16" s="11">
        <f>+B17+B18+B19</f>
        <v>206180</v>
      </c>
      <c r="C16" s="11">
        <f t="shared" ref="C16:I16" si="5">+C17+C18+C19</f>
        <v>228247</v>
      </c>
      <c r="D16" s="11">
        <f t="shared" si="5"/>
        <v>208935</v>
      </c>
      <c r="E16" s="11">
        <f t="shared" si="5"/>
        <v>170629</v>
      </c>
      <c r="F16" s="11">
        <f t="shared" si="5"/>
        <v>168217</v>
      </c>
      <c r="G16" s="11">
        <f t="shared" si="5"/>
        <v>285746</v>
      </c>
      <c r="H16" s="11">
        <f t="shared" si="5"/>
        <v>491106</v>
      </c>
      <c r="I16" s="11">
        <f t="shared" si="5"/>
        <v>170811</v>
      </c>
      <c r="J16" s="11">
        <f t="shared" si="2"/>
        <v>1929871</v>
      </c>
    </row>
    <row r="17" spans="1:10" ht="17.25" customHeight="1">
      <c r="A17" s="12" t="s">
        <v>26</v>
      </c>
      <c r="B17" s="13">
        <v>96884</v>
      </c>
      <c r="C17" s="13">
        <v>120294</v>
      </c>
      <c r="D17" s="13">
        <v>111624</v>
      </c>
      <c r="E17" s="13">
        <v>90233</v>
      </c>
      <c r="F17" s="13">
        <v>88483</v>
      </c>
      <c r="G17" s="13">
        <v>146661</v>
      </c>
      <c r="H17" s="13">
        <v>240614</v>
      </c>
      <c r="I17" s="13">
        <v>87479</v>
      </c>
      <c r="J17" s="11">
        <f t="shared" si="2"/>
        <v>982272</v>
      </c>
    </row>
    <row r="18" spans="1:10" ht="17.25" customHeight="1">
      <c r="A18" s="12" t="s">
        <v>27</v>
      </c>
      <c r="B18" s="13">
        <v>80392</v>
      </c>
      <c r="C18" s="13">
        <v>75518</v>
      </c>
      <c r="D18" s="13">
        <v>69750</v>
      </c>
      <c r="E18" s="13">
        <v>56816</v>
      </c>
      <c r="F18" s="13">
        <v>59448</v>
      </c>
      <c r="G18" s="13">
        <v>103577</v>
      </c>
      <c r="H18" s="13">
        <v>196757</v>
      </c>
      <c r="I18" s="13">
        <v>61480</v>
      </c>
      <c r="J18" s="11">
        <f t="shared" si="2"/>
        <v>703738</v>
      </c>
    </row>
    <row r="19" spans="1:10" ht="17.25" customHeight="1">
      <c r="A19" s="12" t="s">
        <v>28</v>
      </c>
      <c r="B19" s="13">
        <v>28904</v>
      </c>
      <c r="C19" s="13">
        <v>32435</v>
      </c>
      <c r="D19" s="13">
        <v>27561</v>
      </c>
      <c r="E19" s="13">
        <v>23580</v>
      </c>
      <c r="F19" s="13">
        <v>20286</v>
      </c>
      <c r="G19" s="13">
        <v>35508</v>
      </c>
      <c r="H19" s="13">
        <v>53735</v>
      </c>
      <c r="I19" s="13">
        <v>21852</v>
      </c>
      <c r="J19" s="11">
        <f t="shared" si="2"/>
        <v>243861</v>
      </c>
    </row>
    <row r="20" spans="1:10" ht="17.25" customHeight="1">
      <c r="A20" s="16" t="s">
        <v>29</v>
      </c>
      <c r="B20" s="13">
        <v>36478</v>
      </c>
      <c r="C20" s="13">
        <v>57854</v>
      </c>
      <c r="D20" s="13">
        <v>62271</v>
      </c>
      <c r="E20" s="13">
        <v>51446</v>
      </c>
      <c r="F20" s="13">
        <v>41631</v>
      </c>
      <c r="G20" s="13">
        <v>53865</v>
      </c>
      <c r="H20" s="13">
        <v>58739</v>
      </c>
      <c r="I20" s="13">
        <v>28732</v>
      </c>
      <c r="J20" s="11">
        <f t="shared" si="2"/>
        <v>391016</v>
      </c>
    </row>
    <row r="21" spans="1:10" ht="17.25" customHeight="1">
      <c r="A21" s="12" t="s">
        <v>30</v>
      </c>
      <c r="B21" s="13">
        <f>ROUND(B$20*0.57,0)</f>
        <v>20792</v>
      </c>
      <c r="C21" s="13">
        <f>ROUND(C$20*0.57,0)</f>
        <v>32977</v>
      </c>
      <c r="D21" s="13">
        <f t="shared" ref="D21:I21" si="6">ROUND(D$20*0.57,0)</f>
        <v>35494</v>
      </c>
      <c r="E21" s="13">
        <f t="shared" si="6"/>
        <v>29324</v>
      </c>
      <c r="F21" s="13">
        <f t="shared" si="6"/>
        <v>23730</v>
      </c>
      <c r="G21" s="13">
        <f t="shared" si="6"/>
        <v>30703</v>
      </c>
      <c r="H21" s="13">
        <f t="shared" si="6"/>
        <v>33481</v>
      </c>
      <c r="I21" s="13">
        <f t="shared" si="6"/>
        <v>16377</v>
      </c>
      <c r="J21" s="11">
        <f t="shared" si="2"/>
        <v>222878</v>
      </c>
    </row>
    <row r="22" spans="1:10" ht="17.25" customHeight="1">
      <c r="A22" s="12" t="s">
        <v>31</v>
      </c>
      <c r="B22" s="13">
        <f>ROUND(B$20*0.43,0)</f>
        <v>15686</v>
      </c>
      <c r="C22" s="13">
        <f t="shared" ref="C22:I22" si="7">ROUND(C$20*0.43,0)</f>
        <v>24877</v>
      </c>
      <c r="D22" s="13">
        <f t="shared" si="7"/>
        <v>26777</v>
      </c>
      <c r="E22" s="13">
        <f t="shared" si="7"/>
        <v>22122</v>
      </c>
      <c r="F22" s="13">
        <f t="shared" si="7"/>
        <v>17901</v>
      </c>
      <c r="G22" s="13">
        <f t="shared" si="7"/>
        <v>23162</v>
      </c>
      <c r="H22" s="13">
        <f t="shared" si="7"/>
        <v>25258</v>
      </c>
      <c r="I22" s="13">
        <f t="shared" si="7"/>
        <v>12355</v>
      </c>
      <c r="J22" s="11">
        <f t="shared" si="2"/>
        <v>168138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7849</v>
      </c>
      <c r="J23" s="11">
        <f t="shared" si="2"/>
        <v>7849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9244.39</v>
      </c>
      <c r="J31" s="24">
        <f t="shared" ref="J31:J71" si="9">SUM(B31:I31)</f>
        <v>9244.39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1378335</v>
      </c>
      <c r="C43" s="23">
        <f t="shared" ref="C43:I43" si="10">+C44+C52</f>
        <v>1941162.5299999998</v>
      </c>
      <c r="D43" s="23">
        <f t="shared" si="10"/>
        <v>1834909.63</v>
      </c>
      <c r="E43" s="23">
        <f t="shared" si="10"/>
        <v>1420312.4500000002</v>
      </c>
      <c r="F43" s="23">
        <f t="shared" si="10"/>
        <v>1237258.28</v>
      </c>
      <c r="G43" s="23">
        <f t="shared" si="10"/>
        <v>1897854.0499999998</v>
      </c>
      <c r="H43" s="23">
        <f t="shared" si="10"/>
        <v>2509288.6300000004</v>
      </c>
      <c r="I43" s="23">
        <f t="shared" si="10"/>
        <v>1256001.4499999997</v>
      </c>
      <c r="J43" s="23">
        <f t="shared" si="9"/>
        <v>13475122.020000001</v>
      </c>
    </row>
    <row r="44" spans="1:10" ht="17.25" customHeight="1">
      <c r="A44" s="16" t="s">
        <v>52</v>
      </c>
      <c r="B44" s="24">
        <f>SUM(B45:B51)</f>
        <v>1363362.07</v>
      </c>
      <c r="C44" s="24">
        <f t="shared" ref="C44:J44" si="11">SUM(C45:C51)</f>
        <v>1920703.38</v>
      </c>
      <c r="D44" s="24">
        <f t="shared" si="11"/>
        <v>1814553.93</v>
      </c>
      <c r="E44" s="24">
        <f t="shared" si="11"/>
        <v>1401405.9500000002</v>
      </c>
      <c r="F44" s="24">
        <f t="shared" si="11"/>
        <v>1217983.78</v>
      </c>
      <c r="G44" s="24">
        <f t="shared" si="11"/>
        <v>1879885.38</v>
      </c>
      <c r="H44" s="24">
        <f t="shared" si="11"/>
        <v>2484052.4900000002</v>
      </c>
      <c r="I44" s="24">
        <f t="shared" si="11"/>
        <v>1240826.2999999998</v>
      </c>
      <c r="J44" s="24">
        <f t="shared" si="11"/>
        <v>13322773.280000001</v>
      </c>
    </row>
    <row r="45" spans="1:10" ht="17.25" customHeight="1">
      <c r="A45" s="37" t="s">
        <v>53</v>
      </c>
      <c r="B45" s="24">
        <f t="shared" ref="B45:I45" si="12">ROUND(B26*B7,2)</f>
        <v>1363362.07</v>
      </c>
      <c r="C45" s="24">
        <f t="shared" si="12"/>
        <v>1916443.73</v>
      </c>
      <c r="D45" s="24">
        <f t="shared" si="12"/>
        <v>1814553.93</v>
      </c>
      <c r="E45" s="24">
        <f t="shared" si="12"/>
        <v>1371323.84</v>
      </c>
      <c r="F45" s="24">
        <f t="shared" si="12"/>
        <v>1217983.78</v>
      </c>
      <c r="G45" s="24">
        <f t="shared" si="12"/>
        <v>1879885.38</v>
      </c>
      <c r="H45" s="24">
        <f t="shared" si="12"/>
        <v>2484052.4900000002</v>
      </c>
      <c r="I45" s="24">
        <f t="shared" si="12"/>
        <v>1231581.9099999999</v>
      </c>
      <c r="J45" s="24">
        <f t="shared" si="9"/>
        <v>13279187.130000001</v>
      </c>
    </row>
    <row r="46" spans="1:10" ht="17.25" customHeight="1">
      <c r="A46" s="37" t="s">
        <v>54</v>
      </c>
      <c r="B46" s="20">
        <v>0</v>
      </c>
      <c r="C46" s="24">
        <f>ROUND(C27*C7,2)</f>
        <v>4259.6499999999996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4259.6499999999996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41113.1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41113.1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-11030.99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-11030.99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9244.39</v>
      </c>
      <c r="J49" s="24">
        <f>SUM(B49:I49)</f>
        <v>9244.39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18906.5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152348.74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-243592.43000000002</v>
      </c>
      <c r="C56" s="38">
        <f t="shared" si="13"/>
        <v>-201543.27</v>
      </c>
      <c r="D56" s="38">
        <f t="shared" si="13"/>
        <v>-184077.64</v>
      </c>
      <c r="E56" s="38">
        <f t="shared" si="13"/>
        <v>-155805.85</v>
      </c>
      <c r="F56" s="38">
        <f t="shared" si="13"/>
        <v>-244884.41999999998</v>
      </c>
      <c r="G56" s="38">
        <f t="shared" si="13"/>
        <v>-260230.33000000002</v>
      </c>
      <c r="H56" s="38">
        <f t="shared" si="13"/>
        <v>-255336.85</v>
      </c>
      <c r="I56" s="38">
        <f t="shared" si="13"/>
        <v>-159951.07999999999</v>
      </c>
      <c r="J56" s="38">
        <f t="shared" si="9"/>
        <v>-1705421.8700000003</v>
      </c>
    </row>
    <row r="57" spans="1:10" ht="18.75" customHeight="1">
      <c r="A57" s="16" t="s">
        <v>102</v>
      </c>
      <c r="B57" s="38">
        <f t="shared" ref="B57:I57" si="14">B58+B59+B60+B61+B62+B63</f>
        <v>-229534.45</v>
      </c>
      <c r="C57" s="38">
        <f t="shared" si="14"/>
        <v>-180932.69</v>
      </c>
      <c r="D57" s="38">
        <f t="shared" si="14"/>
        <v>-163658.51</v>
      </c>
      <c r="E57" s="38">
        <f t="shared" si="14"/>
        <v>-98526</v>
      </c>
      <c r="F57" s="38">
        <f t="shared" si="14"/>
        <v>-229854.91999999998</v>
      </c>
      <c r="G57" s="38">
        <f t="shared" si="14"/>
        <v>-241245.57</v>
      </c>
      <c r="H57" s="38">
        <f t="shared" si="14"/>
        <v>-226982.75</v>
      </c>
      <c r="I57" s="38">
        <f t="shared" si="14"/>
        <v>-146079</v>
      </c>
      <c r="J57" s="38">
        <f t="shared" si="9"/>
        <v>-1516813.8900000001</v>
      </c>
    </row>
    <row r="58" spans="1:10" ht="18.75" customHeight="1">
      <c r="A58" s="12" t="s">
        <v>103</v>
      </c>
      <c r="B58" s="38">
        <f>-ROUND(B9*$D$3,2)</f>
        <v>-124779</v>
      </c>
      <c r="C58" s="38">
        <f t="shared" ref="C58:I58" si="15">-ROUND(C9*$D$3,2)</f>
        <v>-170982</v>
      </c>
      <c r="D58" s="38">
        <f t="shared" si="15"/>
        <v>-136092</v>
      </c>
      <c r="E58" s="38">
        <f t="shared" si="15"/>
        <v>-98526</v>
      </c>
      <c r="F58" s="38">
        <f t="shared" si="15"/>
        <v>-108999</v>
      </c>
      <c r="G58" s="38">
        <f t="shared" si="15"/>
        <v>-135666</v>
      </c>
      <c r="H58" s="38">
        <f t="shared" si="15"/>
        <v>-155457</v>
      </c>
      <c r="I58" s="38">
        <f t="shared" si="15"/>
        <v>-146079</v>
      </c>
      <c r="J58" s="38">
        <f t="shared" si="9"/>
        <v>-1076580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-2484</v>
      </c>
      <c r="C60" s="52">
        <v>-1329</v>
      </c>
      <c r="D60" s="52">
        <v>-966</v>
      </c>
      <c r="E60" s="20">
        <v>0</v>
      </c>
      <c r="F60" s="52">
        <v>-1404</v>
      </c>
      <c r="G60" s="52">
        <v>-930</v>
      </c>
      <c r="H60" s="52">
        <v>-594</v>
      </c>
      <c r="I60" s="20">
        <v>0</v>
      </c>
      <c r="J60" s="38">
        <f t="shared" si="9"/>
        <v>-7707</v>
      </c>
    </row>
    <row r="61" spans="1:10" ht="18.75" customHeight="1">
      <c r="A61" s="12" t="s">
        <v>64</v>
      </c>
      <c r="B61" s="52">
        <v>-1056</v>
      </c>
      <c r="C61" s="52">
        <v>-840</v>
      </c>
      <c r="D61" s="52">
        <v>-498</v>
      </c>
      <c r="E61" s="20">
        <v>0</v>
      </c>
      <c r="F61" s="52">
        <v>-1011</v>
      </c>
      <c r="G61" s="52">
        <v>-264</v>
      </c>
      <c r="H61" s="52">
        <v>-336</v>
      </c>
      <c r="I61" s="20">
        <v>0</v>
      </c>
      <c r="J61" s="38">
        <f t="shared" si="9"/>
        <v>-4005</v>
      </c>
    </row>
    <row r="62" spans="1:10" ht="18.75" customHeight="1">
      <c r="A62" s="12" t="s">
        <v>65</v>
      </c>
      <c r="B62" s="52">
        <v>-101131.45</v>
      </c>
      <c r="C62" s="52">
        <v>-7781.69</v>
      </c>
      <c r="D62" s="52">
        <v>-26074.51</v>
      </c>
      <c r="E62" s="20">
        <v>0</v>
      </c>
      <c r="F62" s="52">
        <v>-118272.92</v>
      </c>
      <c r="G62" s="52">
        <v>-104385.57</v>
      </c>
      <c r="H62" s="52">
        <v>-70567.75</v>
      </c>
      <c r="I62" s="20">
        <v>0</v>
      </c>
      <c r="J62" s="38">
        <f>SUM(B62:I62)</f>
        <v>-428213.89</v>
      </c>
    </row>
    <row r="63" spans="1:10" ht="18.75" customHeight="1">
      <c r="A63" s="12" t="s">
        <v>66</v>
      </c>
      <c r="B63" s="52">
        <v>-84</v>
      </c>
      <c r="C63" s="52">
        <v>0</v>
      </c>
      <c r="D63" s="20">
        <v>-28</v>
      </c>
      <c r="E63" s="20">
        <v>0</v>
      </c>
      <c r="F63" s="20">
        <v>-168</v>
      </c>
      <c r="G63" s="20">
        <v>0</v>
      </c>
      <c r="H63" s="20">
        <v>-28</v>
      </c>
      <c r="I63" s="20">
        <v>0</v>
      </c>
      <c r="J63" s="38">
        <f t="shared" si="9"/>
        <v>-308</v>
      </c>
    </row>
    <row r="64" spans="1:10" ht="18.75" customHeight="1">
      <c r="A64" s="16" t="s">
        <v>107</v>
      </c>
      <c r="B64" s="52">
        <f>SUM(B65:B85)</f>
        <v>-14057.98</v>
      </c>
      <c r="C64" s="52">
        <f t="shared" ref="C64:I64" si="16">SUM(C65:C85)</f>
        <v>-20610.579999999998</v>
      </c>
      <c r="D64" s="52">
        <f t="shared" si="16"/>
        <v>-20419.129999999997</v>
      </c>
      <c r="E64" s="52">
        <f t="shared" si="16"/>
        <v>-57279.85</v>
      </c>
      <c r="F64" s="52">
        <f t="shared" si="16"/>
        <v>-15029.5</v>
      </c>
      <c r="G64" s="52">
        <f t="shared" si="16"/>
        <v>-18984.760000000002</v>
      </c>
      <c r="H64" s="52">
        <f t="shared" si="16"/>
        <v>-28354.100000000002</v>
      </c>
      <c r="I64" s="52">
        <f t="shared" si="16"/>
        <v>-13872.08</v>
      </c>
      <c r="J64" s="38">
        <f t="shared" si="9"/>
        <v>-188607.97999999998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38">
        <v>0</v>
      </c>
      <c r="C71" s="38">
        <v>0</v>
      </c>
      <c r="D71" s="38">
        <v>0</v>
      </c>
      <c r="E71" s="20">
        <v>0</v>
      </c>
      <c r="F71" s="38">
        <v>0</v>
      </c>
      <c r="G71" s="38">
        <v>0</v>
      </c>
      <c r="H71" s="38">
        <v>0</v>
      </c>
      <c r="I71" s="38">
        <v>0</v>
      </c>
      <c r="J71" s="53">
        <f t="shared" si="9"/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38">
        <v>0</v>
      </c>
      <c r="F80" s="20">
        <v>0</v>
      </c>
      <c r="G80" s="20">
        <v>0</v>
      </c>
      <c r="H80" s="20">
        <v>0</v>
      </c>
      <c r="I80" s="20">
        <v>0</v>
      </c>
      <c r="J80" s="53">
        <f>SUM(B80:I80)</f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38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38">
        <v>0</v>
      </c>
      <c r="J83" s="53">
        <f>SUM(B83:I83)</f>
        <v>0</v>
      </c>
    </row>
    <row r="84" spans="1:10" ht="18.75" customHeight="1">
      <c r="A84" s="12" t="s">
        <v>119</v>
      </c>
      <c r="B84" s="20">
        <v>0</v>
      </c>
      <c r="C84" s="20">
        <v>0</v>
      </c>
      <c r="D84" s="38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53">
        <f>SUM(B84:I84)</f>
        <v>0</v>
      </c>
    </row>
    <row r="85" spans="1:10" ht="18.75" customHeight="1">
      <c r="A85" s="12" t="s">
        <v>120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38">
        <v>0</v>
      </c>
      <c r="J85" s="53">
        <f>SUM(B85:I85)</f>
        <v>0</v>
      </c>
    </row>
    <row r="86" spans="1:10" ht="18.75" customHeight="1">
      <c r="A86" s="16" t="s">
        <v>121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111</v>
      </c>
      <c r="B89" s="25">
        <f t="shared" ref="B89:I89" si="17">+B90+B91</f>
        <v>1134742.57</v>
      </c>
      <c r="C89" s="25">
        <f t="shared" si="17"/>
        <v>1739619.2599999998</v>
      </c>
      <c r="D89" s="25">
        <f t="shared" si="17"/>
        <v>1650831.99</v>
      </c>
      <c r="E89" s="25">
        <f t="shared" si="17"/>
        <v>1264506.6000000001</v>
      </c>
      <c r="F89" s="25">
        <f t="shared" si="17"/>
        <v>992373.8600000001</v>
      </c>
      <c r="G89" s="25">
        <f t="shared" si="17"/>
        <v>1637623.7199999997</v>
      </c>
      <c r="H89" s="25">
        <f t="shared" si="17"/>
        <v>2253951.7800000003</v>
      </c>
      <c r="I89" s="25">
        <f t="shared" si="17"/>
        <v>1096050.3699999996</v>
      </c>
      <c r="J89" s="53">
        <f>SUM(B89:I89)</f>
        <v>11769700.15</v>
      </c>
    </row>
    <row r="90" spans="1:10" ht="18.75" customHeight="1">
      <c r="A90" s="16" t="s">
        <v>110</v>
      </c>
      <c r="B90" s="25">
        <f t="shared" ref="B90:I90" si="18">+B44+B57+B64+B86</f>
        <v>1119769.6400000001</v>
      </c>
      <c r="C90" s="25">
        <f t="shared" si="18"/>
        <v>1719160.1099999999</v>
      </c>
      <c r="D90" s="25">
        <f t="shared" si="18"/>
        <v>1630476.29</v>
      </c>
      <c r="E90" s="25">
        <f t="shared" si="18"/>
        <v>1245600.1000000001</v>
      </c>
      <c r="F90" s="25">
        <f t="shared" si="18"/>
        <v>973099.3600000001</v>
      </c>
      <c r="G90" s="25">
        <f t="shared" si="18"/>
        <v>1619655.0499999998</v>
      </c>
      <c r="H90" s="25">
        <f t="shared" si="18"/>
        <v>2228715.64</v>
      </c>
      <c r="I90" s="25">
        <f t="shared" si="18"/>
        <v>1080875.2199999997</v>
      </c>
      <c r="J90" s="53">
        <f>SUM(B90:I90)</f>
        <v>11617351.41</v>
      </c>
    </row>
    <row r="91" spans="1:10" ht="18.75" customHeight="1">
      <c r="A91" s="16" t="s">
        <v>114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18906.5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3">
        <f>SUM(B91:I91)</f>
        <v>152348.74</v>
      </c>
    </row>
    <row r="92" spans="1:10" ht="18" customHeight="1">
      <c r="A92" s="16" t="s">
        <v>112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113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11769700.149999999</v>
      </c>
    </row>
    <row r="98" spans="1:10" ht="18.75" customHeight="1">
      <c r="A98" s="27" t="s">
        <v>83</v>
      </c>
      <c r="B98" s="28">
        <v>140852.99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0">SUM(B98:I98)</f>
        <v>140852.99</v>
      </c>
    </row>
    <row r="99" spans="1:10" ht="18.75" customHeight="1">
      <c r="A99" s="27" t="s">
        <v>84</v>
      </c>
      <c r="B99" s="28">
        <v>993889.57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993889.57</v>
      </c>
    </row>
    <row r="100" spans="1:10" ht="18.75" customHeight="1">
      <c r="A100" s="27" t="s">
        <v>85</v>
      </c>
      <c r="B100" s="44">
        <v>0</v>
      </c>
      <c r="C100" s="28">
        <f>+C89</f>
        <v>1739619.2599999998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1739619.2599999998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1650831.99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1650831.99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491389.25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491389.25</v>
      </c>
    </row>
    <row r="103" spans="1:10" ht="18.75" customHeight="1">
      <c r="A103" s="27" t="s">
        <v>115</v>
      </c>
      <c r="B103" s="44">
        <v>0</v>
      </c>
      <c r="C103" s="44">
        <v>0</v>
      </c>
      <c r="D103" s="44">
        <v>0</v>
      </c>
      <c r="E103" s="28">
        <v>245084.86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245084.86</v>
      </c>
    </row>
    <row r="104" spans="1:10" ht="18.75" customHeight="1">
      <c r="A104" s="27" t="s">
        <v>116</v>
      </c>
      <c r="B104" s="44">
        <v>0</v>
      </c>
      <c r="C104" s="44">
        <v>0</v>
      </c>
      <c r="D104" s="44">
        <v>0</v>
      </c>
      <c r="E104" s="28">
        <v>521057.15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521057.15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6975.36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6975.36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992373.8600000001</v>
      </c>
      <c r="G106" s="44">
        <v>0</v>
      </c>
      <c r="H106" s="44">
        <v>0</v>
      </c>
      <c r="I106" s="44">
        <v>0</v>
      </c>
      <c r="J106" s="45">
        <f t="shared" si="20"/>
        <v>992373.8600000001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202732.43</v>
      </c>
      <c r="H107" s="44">
        <v>0</v>
      </c>
      <c r="I107" s="44">
        <v>0</v>
      </c>
      <c r="J107" s="45">
        <f t="shared" si="20"/>
        <v>202732.43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284631.58</v>
      </c>
      <c r="H108" s="44">
        <v>0</v>
      </c>
      <c r="I108" s="44">
        <v>0</v>
      </c>
      <c r="J108" s="45">
        <f t="shared" si="20"/>
        <v>284631.58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425348.39</v>
      </c>
      <c r="H109" s="44">
        <v>0</v>
      </c>
      <c r="I109" s="44">
        <v>0</v>
      </c>
      <c r="J109" s="45">
        <f t="shared" si="20"/>
        <v>425348.39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724911.33</v>
      </c>
      <c r="H110" s="44">
        <v>0</v>
      </c>
      <c r="I110" s="44">
        <v>0</v>
      </c>
      <c r="J110" s="45">
        <f t="shared" si="20"/>
        <v>724911.33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664316.15</v>
      </c>
      <c r="I111" s="44">
        <v>0</v>
      </c>
      <c r="J111" s="45">
        <f t="shared" si="20"/>
        <v>664316.15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52441.09</v>
      </c>
      <c r="I112" s="44">
        <v>0</v>
      </c>
      <c r="J112" s="45">
        <f t="shared" si="20"/>
        <v>52441.09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364290.69</v>
      </c>
      <c r="I113" s="44">
        <v>0</v>
      </c>
      <c r="J113" s="45">
        <f t="shared" si="20"/>
        <v>364290.69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312387.61</v>
      </c>
      <c r="I114" s="44">
        <v>0</v>
      </c>
      <c r="J114" s="45">
        <f t="shared" si="20"/>
        <v>312387.61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860516.22</v>
      </c>
      <c r="I115" s="44">
        <v>0</v>
      </c>
      <c r="J115" s="45">
        <f t="shared" si="20"/>
        <v>860516.22</v>
      </c>
    </row>
    <row r="116" spans="1:10" ht="18.75" customHeight="1">
      <c r="A116" s="27" t="s">
        <v>99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0</v>
      </c>
      <c r="J116" s="45">
        <f t="shared" si="20"/>
        <v>0</v>
      </c>
    </row>
    <row r="117" spans="1:10" ht="18.75" customHeight="1">
      <c r="A117" s="27" t="s">
        <v>100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349303.95</v>
      </c>
      <c r="J117" s="45">
        <f t="shared" si="20"/>
        <v>349303.95</v>
      </c>
    </row>
    <row r="118" spans="1:10" ht="18.75" customHeight="1">
      <c r="A118" s="29" t="s">
        <v>101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746746.42</v>
      </c>
      <c r="J118" s="48">
        <f t="shared" si="20"/>
        <v>746746.42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2013-09-25T18:21:50Z</dcterms:modified>
</cp:coreProperties>
</file>