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C56" l="1"/>
  <c r="H56"/>
  <c r="D56"/>
  <c r="I56"/>
  <c r="G56"/>
  <c r="J64"/>
  <c r="F56"/>
  <c r="E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J56" s="1"/>
  <c r="I90"/>
  <c r="I89" s="1"/>
  <c r="I43"/>
  <c r="G90"/>
  <c r="G89" s="1"/>
  <c r="G43"/>
  <c r="E48"/>
  <c r="J48" s="1"/>
  <c r="E45"/>
  <c r="C45"/>
  <c r="C44" s="1"/>
  <c r="C46"/>
  <c r="J46" s="1"/>
  <c r="E44" l="1"/>
  <c r="C90"/>
  <c r="C89" s="1"/>
  <c r="C100" s="1"/>
  <c r="J100" s="1"/>
  <c r="J97" s="1"/>
  <c r="C43"/>
  <c r="J45"/>
  <c r="J44" s="1"/>
  <c r="B44"/>
  <c r="B43" l="1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<sst xmlns="http://schemas.openxmlformats.org/spreadsheetml/2006/main" count="123" uniqueCount="123">
  <si>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</si>
  <si>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</si>
  <si>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</si>
  <si>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</si>
  <si>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</si>
  <si>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</si>
  <si>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</si>
  <si>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</si>
  <si>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</si>
  <si>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</si>
  <si>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</si>
  <si>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</si>
  <si>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</si>
  <si>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</si>
  <si>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</si>
  <si>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</si>
  <si>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</si>
  <si>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</si>
  <si>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</si>
  <si>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</si>
  <si>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</si>
  <si>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</si>
  <si>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</si>
  <si>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</si>
  <si>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</si>
  <si>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</si>
  <si>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</si>
  <si>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</si>
  <si>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</si>
  <si>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</si>
  <si>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</si>
  <si>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</si>
  <si>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</si>
  <si>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</si>
  <si>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</si>
  <si>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</si>
  <si>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</si>
  <si>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</si>
  <si>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</si>
  <si>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</si>
  <si>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</si>
  <si>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</si>
  <si>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</si>
  <si>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</si>
  <si>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</si>
  <si>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</si>
  <si>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</si>
  <si>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</si>
  <si>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</si>
  <si>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</si>
  <si>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</si>
  <si>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</si>
  <si>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</si>
  <si>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</si>
  <si>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</si>
  <si>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</si>
  <si>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</si>
  <si>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</si>
  <si>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</si>
  <si>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</si>
  <si>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</si>
  <si>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</si>
  <si>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</si>
  <si>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</si>
  <si>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</si>
  <si>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</si>
  <si>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</si>
  <si>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</si>
  <si>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</si>
  <si>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</si>
  <si>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</si>
  <si>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</si>
  <si>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</si>
  <si>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</si>
  <si>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</si>
  <si>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</si>
  <si>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</si>
  <si>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</si>
  <si>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</si>
  <si>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</si>
  <si>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</si>
  <si>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</si>
  <si>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</si>
  <si>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</si>
  <si>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</si>
  <si>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</si>
  <si>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</si>
  <si>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</si>
  <si>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</si>
  <si>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</si>
  <si>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</si>
  <si>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</si>
  <si>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</si>
  <si>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</si>
  <si>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</si>
  <si>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</si>
  <si>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</si>
  <si>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</si>
  <si>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</si>
  <si>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</si>
  <si>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</si>
  <si>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</si>
  <si>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</si>
  <si>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</si>
  <si>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</si>
  <si>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</si>
  <si>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</si>
  <si>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</si>
  <si>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</si>
  <si>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</si>
  <si>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</si>
  <si>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</si>
  <si>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</si>
  <si>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</si>
  <si>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</si>
  <si>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</si>
  <si>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</si>
  <si>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</si>
  <si>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</si>
  <si>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</si>
  <si>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</si>
  <si>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</si>
  <si>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18/09/13 - VENCIMENTO 25/09/13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</si>
</sst>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617577</v>
      </c>
      <c r="C7" s="9">
        <f t="shared" si="0"/>
        <v>758287</v>
      </c>
      <c r="D7" s="9">
        <f t="shared" si="0"/>
        <v>681328</v>
      </c>
      <c r="E7" s="9">
        <f t="shared" si="0"/>
        <v>525552</v>
      </c>
      <c r="F7" s="9">
        <f t="shared" si="0"/>
        <v>534579</v>
      </c>
      <c r="G7" s="9">
        <f t="shared" si="0"/>
        <v>796211</v>
      </c>
      <c r="H7" s="9">
        <f t="shared" si="0"/>
        <v>1222366</v>
      </c>
      <c r="I7" s="9">
        <f t="shared" si="0"/>
        <v>557808</v>
      </c>
      <c r="J7" s="9">
        <f t="shared" si="0"/>
        <v>5693708</v>
      </c>
    </row>
    <row r="8" spans="1:10" ht="17.25" customHeight="1">
      <c r="A8" s="10" t="s">
        <v>34</v>
      </c>
      <c r="B8" s="11">
        <f>B9+B12</f>
        <v>365827</v>
      </c>
      <c r="C8" s="11">
        <f t="shared" ref="C8:I8" si="1">C9+C12</f>
        <v>462345</v>
      </c>
      <c r="D8" s="11">
        <f t="shared" si="1"/>
        <v>401055</v>
      </c>
      <c r="E8" s="11">
        <f t="shared" si="1"/>
        <v>296730</v>
      </c>
      <c r="F8" s="11">
        <f t="shared" si="1"/>
        <v>316248</v>
      </c>
      <c r="G8" s="11">
        <f t="shared" si="1"/>
        <v>447629</v>
      </c>
      <c r="H8" s="11">
        <f t="shared" si="1"/>
        <v>659336</v>
      </c>
      <c r="I8" s="11">
        <f t="shared" si="1"/>
        <v>342790</v>
      </c>
      <c r="J8" s="11">
        <f t="shared" ref="J8:J23" si="2">SUM(B8:I8)</f>
        <v>3291960</v>
      </c>
    </row>
    <row r="9" spans="1:10" ht="17.25" customHeight="1">
      <c r="A9" s="15" t="s">
        <v>19</v>
      </c>
      <c r="B9" s="13">
        <f>+B10+B11</f>
        <v>41945</v>
      </c>
      <c r="C9" s="13">
        <f t="shared" ref="C9:I9" si="3">+C10+C11</f>
        <v>56625</v>
      </c>
      <c r="D9" s="13">
        <f t="shared" si="3"/>
        <v>45757</v>
      </c>
      <c r="E9" s="13">
        <f t="shared" si="3"/>
        <v>33824</v>
      </c>
      <c r="F9" s="13">
        <f t="shared" si="3"/>
        <v>35992</v>
      </c>
      <c r="G9" s="13">
        <f t="shared" si="3"/>
        <v>44982</v>
      </c>
      <c r="H9" s="13">
        <f t="shared" si="3"/>
        <v>52164</v>
      </c>
      <c r="I9" s="13">
        <f t="shared" si="3"/>
        <v>49410</v>
      </c>
      <c r="J9" s="11">
        <f t="shared" si="2"/>
        <v>360699</v>
      </c>
    </row>
    <row r="10" spans="1:10" ht="17.25" customHeight="1">
      <c r="A10" s="31" t="s">
        <v>20</v>
      </c>
      <c r="B10" s="13">
        <v>41945</v>
      </c>
      <c r="C10" s="13">
        <v>56625</v>
      </c>
      <c r="D10" s="13">
        <v>45757</v>
      </c>
      <c r="E10" s="13">
        <v>33824</v>
      </c>
      <c r="F10" s="13">
        <v>35992</v>
      </c>
      <c r="G10" s="13">
        <v>44982</v>
      </c>
      <c r="H10" s="13">
        <v>52164</v>
      </c>
      <c r="I10" s="13">
        <v>49410</v>
      </c>
      <c r="J10" s="11">
        <f>SUM(B10:I10)</f>
        <v>360699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323882</v>
      </c>
      <c r="C12" s="17">
        <f t="shared" si="4"/>
        <v>405720</v>
      </c>
      <c r="D12" s="17">
        <f t="shared" si="4"/>
        <v>355298</v>
      </c>
      <c r="E12" s="17">
        <f t="shared" si="4"/>
        <v>262906</v>
      </c>
      <c r="F12" s="17">
        <f t="shared" si="4"/>
        <v>280256</v>
      </c>
      <c r="G12" s="17">
        <f t="shared" si="4"/>
        <v>402647</v>
      </c>
      <c r="H12" s="17">
        <f t="shared" si="4"/>
        <v>607172</v>
      </c>
      <c r="I12" s="17">
        <f t="shared" si="4"/>
        <v>293380</v>
      </c>
      <c r="J12" s="11">
        <f t="shared" si="2"/>
        <v>2931261</v>
      </c>
    </row>
    <row r="13" spans="1:10" ht="17.25" customHeight="1">
      <c r="A13" s="14" t="s">
        <v>22</v>
      </c>
      <c r="B13" s="13">
        <v>130389</v>
      </c>
      <c r="C13" s="13">
        <v>176843</v>
      </c>
      <c r="D13" s="13">
        <v>160968</v>
      </c>
      <c r="E13" s="13">
        <v>121182</v>
      </c>
      <c r="F13" s="13">
        <v>124230</v>
      </c>
      <c r="G13" s="13">
        <v>176315</v>
      </c>
      <c r="H13" s="13">
        <v>261196</v>
      </c>
      <c r="I13" s="13">
        <v>120012</v>
      </c>
      <c r="J13" s="11">
        <f t="shared" si="2"/>
        <v>1271135</v>
      </c>
    </row>
    <row r="14" spans="1:10" ht="17.25" customHeight="1">
      <c r="A14" s="14" t="s">
        <v>23</v>
      </c>
      <c r="B14" s="13">
        <v>139503</v>
      </c>
      <c r="C14" s="13">
        <v>154378</v>
      </c>
      <c r="D14" s="13">
        <v>135601</v>
      </c>
      <c r="E14" s="13">
        <v>97189</v>
      </c>
      <c r="F14" s="13">
        <v>112432</v>
      </c>
      <c r="G14" s="13">
        <v>163119</v>
      </c>
      <c r="H14" s="13">
        <v>265408</v>
      </c>
      <c r="I14" s="13">
        <v>124383</v>
      </c>
      <c r="J14" s="11">
        <f t="shared" si="2"/>
        <v>1192013</v>
      </c>
    </row>
    <row r="15" spans="1:10" ht="17.25" customHeight="1">
      <c r="A15" s="14" t="s">
        <v>24</v>
      </c>
      <c r="B15" s="13">
        <v>53990</v>
      </c>
      <c r="C15" s="13">
        <v>74499</v>
      </c>
      <c r="D15" s="13">
        <v>58729</v>
      </c>
      <c r="E15" s="13">
        <v>44535</v>
      </c>
      <c r="F15" s="13">
        <v>43594</v>
      </c>
      <c r="G15" s="13">
        <v>63213</v>
      </c>
      <c r="H15" s="13">
        <v>80568</v>
      </c>
      <c r="I15" s="13">
        <v>48985</v>
      </c>
      <c r="J15" s="11">
        <f t="shared" si="2"/>
        <v>468113</v>
      </c>
    </row>
    <row r="16" spans="1:10" ht="17.25" customHeight="1">
      <c r="A16" s="16" t="s">
        <v>25</v>
      </c>
      <c r="B16" s="11">
        <f>+B17+B18+B19</f>
        <v>211814</v>
      </c>
      <c r="C16" s="11">
        <f t="shared" ref="C16:I16" si="5">+C17+C18+C19</f>
        <v>233597</v>
      </c>
      <c r="D16" s="11">
        <f t="shared" si="5"/>
        <v>213367</v>
      </c>
      <c r="E16" s="11">
        <f t="shared" si="5"/>
        <v>173637</v>
      </c>
      <c r="F16" s="11">
        <f t="shared" si="5"/>
        <v>172983</v>
      </c>
      <c r="G16" s="11">
        <f t="shared" si="5"/>
        <v>291112</v>
      </c>
      <c r="H16" s="11">
        <f t="shared" si="5"/>
        <v>499582</v>
      </c>
      <c r="I16" s="11">
        <f t="shared" si="5"/>
        <v>175843</v>
      </c>
      <c r="J16" s="11">
        <f t="shared" si="2"/>
        <v>1971935</v>
      </c>
    </row>
    <row r="17" spans="1:10" ht="17.25" customHeight="1">
      <c r="A17" s="12" t="s">
        <v>26</v>
      </c>
      <c r="B17" s="13">
        <v>98508</v>
      </c>
      <c r="C17" s="13">
        <v>122713</v>
      </c>
      <c r="D17" s="13">
        <v>113590</v>
      </c>
      <c r="E17" s="13">
        <v>91896</v>
      </c>
      <c r="F17" s="13">
        <v>89914</v>
      </c>
      <c r="G17" s="13">
        <v>148302</v>
      </c>
      <c r="H17" s="13">
        <v>243097</v>
      </c>
      <c r="I17" s="13">
        <v>89702</v>
      </c>
      <c r="J17" s="11">
        <f t="shared" si="2"/>
        <v>997722</v>
      </c>
    </row>
    <row r="18" spans="1:10" ht="17.25" customHeight="1">
      <c r="A18" s="12" t="s">
        <v>27</v>
      </c>
      <c r="B18" s="13">
        <v>83793</v>
      </c>
      <c r="C18" s="13">
        <v>77514</v>
      </c>
      <c r="D18" s="13">
        <v>71436</v>
      </c>
      <c r="E18" s="13">
        <v>57962</v>
      </c>
      <c r="F18" s="13">
        <v>62367</v>
      </c>
      <c r="G18" s="13">
        <v>106246</v>
      </c>
      <c r="H18" s="13">
        <v>201347</v>
      </c>
      <c r="I18" s="13">
        <v>63693</v>
      </c>
      <c r="J18" s="11">
        <f t="shared" si="2"/>
        <v>724358</v>
      </c>
    </row>
    <row r="19" spans="1:10" ht="17.25" customHeight="1">
      <c r="A19" s="12" t="s">
        <v>28</v>
      </c>
      <c r="B19" s="13">
        <v>29513</v>
      </c>
      <c r="C19" s="13">
        <v>33370</v>
      </c>
      <c r="D19" s="13">
        <v>28341</v>
      </c>
      <c r="E19" s="13">
        <v>23779</v>
      </c>
      <c r="F19" s="13">
        <v>20702</v>
      </c>
      <c r="G19" s="13">
        <v>36564</v>
      </c>
      <c r="H19" s="13">
        <v>55138</v>
      </c>
      <c r="I19" s="13">
        <v>22448</v>
      </c>
      <c r="J19" s="11">
        <f t="shared" si="2"/>
        <v>249855</v>
      </c>
    </row>
    <row r="20" spans="1:10" ht="17.25" customHeight="1">
      <c r="A20" s="16" t="s">
        <v>29</v>
      </c>
      <c r="B20" s="13">
        <v>39936</v>
      </c>
      <c r="C20" s="13">
        <v>62345</v>
      </c>
      <c r="D20" s="13">
        <v>66906</v>
      </c>
      <c r="E20" s="13">
        <v>55185</v>
      </c>
      <c r="F20" s="13">
        <v>45348</v>
      </c>
      <c r="G20" s="13">
        <v>57470</v>
      </c>
      <c r="H20" s="13">
        <v>63448</v>
      </c>
      <c r="I20" s="13">
        <v>31161</v>
      </c>
      <c r="J20" s="11">
        <f t="shared" si="2"/>
        <v>421799</v>
      </c>
    </row>
    <row r="21" spans="1:10" ht="17.25" customHeight="1">
      <c r="A21" s="12" t="s">
        <v>30</v>
      </c>
      <c r="B21" s="13">
        <f>ROUND(B$20*0.57,0)</f>
        <v>22764</v>
      </c>
      <c r="C21" s="13">
        <f>ROUND(C$20*0.57,0)</f>
        <v>35537</v>
      </c>
      <c r="D21" s="13">
        <f t="shared" ref="D21:I21" si="6">ROUND(D$20*0.57,0)</f>
        <v>38136</v>
      </c>
      <c r="E21" s="13">
        <f t="shared" si="6"/>
        <v>31455</v>
      </c>
      <c r="F21" s="13">
        <f t="shared" si="6"/>
        <v>25848</v>
      </c>
      <c r="G21" s="13">
        <f t="shared" si="6"/>
        <v>32758</v>
      </c>
      <c r="H21" s="13">
        <f t="shared" si="6"/>
        <v>36165</v>
      </c>
      <c r="I21" s="13">
        <f t="shared" si="6"/>
        <v>17762</v>
      </c>
      <c r="J21" s="11">
        <f t="shared" si="2"/>
        <v>240425</v>
      </c>
    </row>
    <row r="22" spans="1:10" ht="17.25" customHeight="1">
      <c r="A22" s="12" t="s">
        <v>31</v>
      </c>
      <c r="B22" s="13">
        <f>ROUND(B$20*0.43,0)</f>
        <v>17172</v>
      </c>
      <c r="C22" s="13">
        <f t="shared" ref="C22:I22" si="7">ROUND(C$20*0.43,0)</f>
        <v>26808</v>
      </c>
      <c r="D22" s="13">
        <f t="shared" si="7"/>
        <v>28770</v>
      </c>
      <c r="E22" s="13">
        <f t="shared" si="7"/>
        <v>23730</v>
      </c>
      <c r="F22" s="13">
        <f t="shared" si="7"/>
        <v>19500</v>
      </c>
      <c r="G22" s="13">
        <f t="shared" si="7"/>
        <v>24712</v>
      </c>
      <c r="H22" s="13">
        <f t="shared" si="7"/>
        <v>27283</v>
      </c>
      <c r="I22" s="13">
        <f t="shared" si="7"/>
        <v>13399</v>
      </c>
      <c r="J22" s="11">
        <f t="shared" si="2"/>
        <v>181374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8014</v>
      </c>
      <c r="J23" s="11">
        <f t="shared" si="2"/>
        <v>8014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8870.8700000000008</v>
      </c>
      <c r="J31" s="24">
        <f t="shared" ref="J31:J71" si="9">SUM(B31:I31)</f>
        <v>8870.8700000000008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1417428.54</v>
      </c>
      <c r="C43" s="23">
        <f t="shared" ref="C43:I43" si="10">+C44+C52</f>
        <v>1984531.9</v>
      </c>
      <c r="D43" s="23">
        <f t="shared" si="10"/>
        <v>1878677.82</v>
      </c>
      <c r="E43" s="23">
        <f t="shared" si="10"/>
        <v>1457745.9400000002</v>
      </c>
      <c r="F43" s="23">
        <f t="shared" si="10"/>
        <v>1268959.83</v>
      </c>
      <c r="G43" s="23">
        <f t="shared" si="10"/>
        <v>1934926.27</v>
      </c>
      <c r="H43" s="23">
        <f t="shared" si="10"/>
        <v>2556878.3600000003</v>
      </c>
      <c r="I43" s="23">
        <f t="shared" si="10"/>
        <v>1286811.77</v>
      </c>
      <c r="J43" s="23">
        <f t="shared" si="9"/>
        <v>13785960.43</v>
      </c>
    </row>
    <row r="44" spans="1:10" ht="17.25" customHeight="1">
      <c r="A44" s="16" t="s">
        <v>52</v>
      </c>
      <c r="B44" s="24">
        <f>SUM(B45:B51)</f>
        <v>1402455.61</v>
      </c>
      <c r="C44" s="24">
        <f t="shared" ref="C44:J44" si="11">SUM(C45:C51)</f>
        <v>1964072.75</v>
      </c>
      <c r="D44" s="24">
        <f t="shared" si="11"/>
        <v>1858322.12</v>
      </c>
      <c r="E44" s="24">
        <f t="shared" si="11"/>
        <v>1438839.4400000002</v>
      </c>
      <c r="F44" s="24">
        <f t="shared" si="11"/>
        <v>1249685.33</v>
      </c>
      <c r="G44" s="24">
        <f t="shared" si="11"/>
        <v>1916957.6</v>
      </c>
      <c r="H44" s="24">
        <f t="shared" si="11"/>
        <v>2531642.2200000002</v>
      </c>
      <c r="I44" s="24">
        <f t="shared" si="11"/>
        <v>1271636.6200000001</v>
      </c>
      <c r="J44" s="24">
        <f t="shared" si="11"/>
        <v>13633611.689999999</v>
      </c>
    </row>
    <row r="45" spans="1:10" ht="17.25" customHeight="1">
      <c r="A45" s="37" t="s">
        <v>53</v>
      </c>
      <c r="B45" s="24">
        <f t="shared" ref="B45:I45" si="12">ROUND(B26*B7,2)</f>
        <v>1402455.61</v>
      </c>
      <c r="C45" s="24">
        <f t="shared" si="12"/>
        <v>1959716.92</v>
      </c>
      <c r="D45" s="24">
        <f t="shared" si="12"/>
        <v>1858322.12</v>
      </c>
      <c r="E45" s="24">
        <f t="shared" si="12"/>
        <v>1407953.81</v>
      </c>
      <c r="F45" s="24">
        <f t="shared" si="12"/>
        <v>1249685.33</v>
      </c>
      <c r="G45" s="24">
        <f t="shared" si="12"/>
        <v>1916957.6</v>
      </c>
      <c r="H45" s="24">
        <f t="shared" si="12"/>
        <v>2531642.2200000002</v>
      </c>
      <c r="I45" s="24">
        <f t="shared" si="12"/>
        <v>1262765.75</v>
      </c>
      <c r="J45" s="24">
        <f t="shared" si="9"/>
        <v>13589499.360000001</v>
      </c>
    </row>
    <row r="46" spans="1:10" ht="17.25" customHeight="1">
      <c r="A46" s="37" t="s">
        <v>54</v>
      </c>
      <c r="B46" s="20">
        <v>0</v>
      </c>
      <c r="C46" s="24">
        <f>ROUND(C27*C7,2)</f>
        <v>4355.83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4355.83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42211.28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42211.28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-11325.65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-11325.65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8870.8700000000008</v>
      </c>
      <c r="J49" s="24">
        <f>SUM(B49:I49)</f>
        <v>8870.8700000000008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-254731.58000000002</v>
      </c>
      <c r="C56" s="38">
        <f t="shared" si="13"/>
        <v>-199402.23999999999</v>
      </c>
      <c r="D56" s="38">
        <f t="shared" si="13"/>
        <v>-193412.65</v>
      </c>
      <c r="E56" s="38">
        <f t="shared" si="13"/>
        <v>-158751.85</v>
      </c>
      <c r="F56" s="38">
        <f t="shared" si="13"/>
        <v>-260129.23</v>
      </c>
      <c r="G56" s="38">
        <f t="shared" si="13"/>
        <v>-244843.12</v>
      </c>
      <c r="H56" s="38">
        <f t="shared" si="13"/>
        <v>-264980.56</v>
      </c>
      <c r="I56" s="38">
        <f t="shared" si="13"/>
        <v>-162102.07999999999</v>
      </c>
      <c r="J56" s="38">
        <f t="shared" si="9"/>
        <v>-1738353.31</v>
      </c>
    </row>
    <row r="57" spans="1:10" ht="18.75" customHeight="1">
      <c r="A57" s="16" t="s">
        <v>102</v>
      </c>
      <c r="B57" s="38">
        <f t="shared" ref="B57:I57" si="14">B58+B59+B60+B61+B62+B63</f>
        <v>-240673.6</v>
      </c>
      <c r="C57" s="38">
        <f t="shared" si="14"/>
        <v>-178791.66</v>
      </c>
      <c r="D57" s="38">
        <f t="shared" si="14"/>
        <v>-172993.52</v>
      </c>
      <c r="E57" s="38">
        <f t="shared" si="14"/>
        <v>-101472</v>
      </c>
      <c r="F57" s="38">
        <f t="shared" si="14"/>
        <v>-245099.73</v>
      </c>
      <c r="G57" s="38">
        <f t="shared" si="14"/>
        <v>-225858.36</v>
      </c>
      <c r="H57" s="38">
        <f t="shared" si="14"/>
        <v>-236626.46000000002</v>
      </c>
      <c r="I57" s="38">
        <f t="shared" si="14"/>
        <v>-148230</v>
      </c>
      <c r="J57" s="38">
        <f t="shared" si="9"/>
        <v>-1549745.33</v>
      </c>
    </row>
    <row r="58" spans="1:10" ht="18.75" customHeight="1">
      <c r="A58" s="12" t="s">
        <v>103</v>
      </c>
      <c r="B58" s="38">
        <f>-ROUND(B9*$D$3,2)</f>
        <v>-125835</v>
      </c>
      <c r="C58" s="38">
        <f t="shared" ref="C58:I58" si="15">-ROUND(C9*$D$3,2)</f>
        <v>-169875</v>
      </c>
      <c r="D58" s="38">
        <f t="shared" si="15"/>
        <v>-137271</v>
      </c>
      <c r="E58" s="38">
        <f t="shared" si="15"/>
        <v>-101472</v>
      </c>
      <c r="F58" s="38">
        <f t="shared" si="15"/>
        <v>-107976</v>
      </c>
      <c r="G58" s="38">
        <f t="shared" si="15"/>
        <v>-134946</v>
      </c>
      <c r="H58" s="38">
        <f t="shared" si="15"/>
        <v>-156492</v>
      </c>
      <c r="I58" s="38">
        <f t="shared" si="15"/>
        <v>-148230</v>
      </c>
      <c r="J58" s="38">
        <f t="shared" si="9"/>
        <v>-1082097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-2193</v>
      </c>
      <c r="C60" s="52">
        <v>-1092</v>
      </c>
      <c r="D60" s="52">
        <v>-1146</v>
      </c>
      <c r="E60" s="20">
        <v>0</v>
      </c>
      <c r="F60" s="52">
        <v>-1353</v>
      </c>
      <c r="G60" s="52">
        <v>-819</v>
      </c>
      <c r="H60" s="52">
        <v>-927</v>
      </c>
      <c r="I60" s="20">
        <v>0</v>
      </c>
      <c r="J60" s="38">
        <f t="shared" si="9"/>
        <v>-7530</v>
      </c>
    </row>
    <row r="61" spans="1:10" ht="18.75" customHeight="1">
      <c r="A61" s="12" t="s">
        <v>64</v>
      </c>
      <c r="B61" s="52">
        <v>-1314</v>
      </c>
      <c r="C61" s="52">
        <v>-588</v>
      </c>
      <c r="D61" s="52">
        <v>-711</v>
      </c>
      <c r="E61" s="20">
        <v>0</v>
      </c>
      <c r="F61" s="52">
        <v>-795</v>
      </c>
      <c r="G61" s="52">
        <v>-378</v>
      </c>
      <c r="H61" s="52">
        <v>-165</v>
      </c>
      <c r="I61" s="20">
        <v>0</v>
      </c>
      <c r="J61" s="38">
        <f t="shared" si="9"/>
        <v>-3951</v>
      </c>
    </row>
    <row r="62" spans="1:10" ht="18.75" customHeight="1">
      <c r="A62" s="12" t="s">
        <v>65</v>
      </c>
      <c r="B62" s="52">
        <v>-111051.6</v>
      </c>
      <c r="C62" s="52">
        <v>-7236.66</v>
      </c>
      <c r="D62" s="52">
        <v>-33865.519999999997</v>
      </c>
      <c r="E62" s="20">
        <v>0</v>
      </c>
      <c r="F62" s="52">
        <v>-134947.73000000001</v>
      </c>
      <c r="G62" s="52">
        <v>-89687.360000000001</v>
      </c>
      <c r="H62" s="52">
        <v>-78986.460000000006</v>
      </c>
      <c r="I62" s="20">
        <v>0</v>
      </c>
      <c r="J62" s="38">
        <f>SUM(B62:I62)</f>
        <v>-455775.33</v>
      </c>
    </row>
    <row r="63" spans="1:10" ht="18.75" customHeight="1">
      <c r="A63" s="12" t="s">
        <v>66</v>
      </c>
      <c r="B63" s="52">
        <v>-280</v>
      </c>
      <c r="C63" s="52">
        <v>0</v>
      </c>
      <c r="D63" s="20">
        <v>0</v>
      </c>
      <c r="E63" s="20">
        <v>0</v>
      </c>
      <c r="F63" s="20">
        <v>-28</v>
      </c>
      <c r="G63" s="20">
        <v>-28</v>
      </c>
      <c r="H63" s="20">
        <v>-56</v>
      </c>
      <c r="I63" s="20">
        <v>0</v>
      </c>
      <c r="J63" s="38">
        <f t="shared" si="9"/>
        <v>-392</v>
      </c>
    </row>
    <row r="64" spans="1:10" ht="18.75" customHeight="1">
      <c r="A64" s="16" t="s">
        <v>107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-57279.85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-188607.97999999998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1162696.96</v>
      </c>
      <c r="C89" s="25">
        <f t="shared" si="17"/>
        <v>1785129.66</v>
      </c>
      <c r="D89" s="25">
        <f t="shared" si="17"/>
        <v>1685265.1700000002</v>
      </c>
      <c r="E89" s="25">
        <f t="shared" si="17"/>
        <v>1298994.0900000001</v>
      </c>
      <c r="F89" s="25">
        <f t="shared" si="17"/>
        <v>1008830.6000000001</v>
      </c>
      <c r="G89" s="25">
        <f t="shared" si="17"/>
        <v>1690083.1500000001</v>
      </c>
      <c r="H89" s="25">
        <f t="shared" si="17"/>
        <v>2291897.8000000003</v>
      </c>
      <c r="I89" s="25">
        <f t="shared" si="17"/>
        <v>1124709.69</v>
      </c>
      <c r="J89" s="53">
        <f>SUM(B89:I89)</f>
        <v>12047607.120000001</v>
      </c>
    </row>
    <row r="90" spans="1:10" ht="18.75" customHeight="1">
      <c r="A90" s="16" t="s">
        <v>110</v>
      </c>
      <c r="B90" s="25">
        <f t="shared" ref="B90:I90" si="18">+B44+B57+B64+B86</f>
        <v>1147724.03</v>
      </c>
      <c r="C90" s="25">
        <f t="shared" si="18"/>
        <v>1764670.51</v>
      </c>
      <c r="D90" s="25">
        <f t="shared" si="18"/>
        <v>1664909.4700000002</v>
      </c>
      <c r="E90" s="25">
        <f t="shared" si="18"/>
        <v>1280087.5900000001</v>
      </c>
      <c r="F90" s="25">
        <f t="shared" si="18"/>
        <v>989556.10000000009</v>
      </c>
      <c r="G90" s="25">
        <f t="shared" si="18"/>
        <v>1672114.4800000002</v>
      </c>
      <c r="H90" s="25">
        <f t="shared" si="18"/>
        <v>2266661.66</v>
      </c>
      <c r="I90" s="25">
        <f t="shared" si="18"/>
        <v>1109534.54</v>
      </c>
      <c r="J90" s="53">
        <f>SUM(B90:I90)</f>
        <v>11895258.379999999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12047607.140000001</v>
      </c>
    </row>
    <row r="98" spans="1:10" ht="18.75" customHeight="1">
      <c r="A98" s="27" t="s">
        <v>83</v>
      </c>
      <c r="B98" s="28">
        <v>148224.39000000001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148224.39000000001</v>
      </c>
    </row>
    <row r="99" spans="1:10" ht="18.75" customHeight="1">
      <c r="A99" s="27" t="s">
        <v>84</v>
      </c>
      <c r="B99" s="28">
        <v>1014472.57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1014472.57</v>
      </c>
    </row>
    <row r="100" spans="1:10" ht="18.75" customHeight="1">
      <c r="A100" s="27" t="s">
        <v>85</v>
      </c>
      <c r="B100" s="44">
        <v>0</v>
      </c>
      <c r="C100" s="28">
        <f>+C89</f>
        <v>1785129.66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1785129.66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1685265.1700000002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1685265.1700000002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460191.49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460191.49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266773.55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266773.55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564732.55000000005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564732.55000000005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7296.5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7296.5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1008830.6000000001</v>
      </c>
      <c r="G106" s="44">
        <v>0</v>
      </c>
      <c r="H106" s="44">
        <v>0</v>
      </c>
      <c r="I106" s="44">
        <v>0</v>
      </c>
      <c r="J106" s="45">
        <f t="shared" si="20"/>
        <v>1008830.6000000001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209728.54</v>
      </c>
      <c r="H107" s="44">
        <v>0</v>
      </c>
      <c r="I107" s="44">
        <v>0</v>
      </c>
      <c r="J107" s="45">
        <f t="shared" si="20"/>
        <v>209728.54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293080.18</v>
      </c>
      <c r="H108" s="44">
        <v>0</v>
      </c>
      <c r="I108" s="44">
        <v>0</v>
      </c>
      <c r="J108" s="45">
        <f t="shared" si="20"/>
        <v>293080.18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438303.26</v>
      </c>
      <c r="H109" s="44">
        <v>0</v>
      </c>
      <c r="I109" s="44">
        <v>0</v>
      </c>
      <c r="J109" s="45">
        <f t="shared" si="20"/>
        <v>438303.26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748971.18</v>
      </c>
      <c r="H110" s="44">
        <v>0</v>
      </c>
      <c r="I110" s="44">
        <v>0</v>
      </c>
      <c r="J110" s="45">
        <f t="shared" si="20"/>
        <v>748971.18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680775.46</v>
      </c>
      <c r="I111" s="44">
        <v>0</v>
      </c>
      <c r="J111" s="45">
        <f t="shared" si="20"/>
        <v>680775.46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53202.54</v>
      </c>
      <c r="I112" s="44">
        <v>0</v>
      </c>
      <c r="J112" s="45">
        <f t="shared" si="20"/>
        <v>53202.54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373251.83</v>
      </c>
      <c r="I113" s="44">
        <v>0</v>
      </c>
      <c r="J113" s="45">
        <f t="shared" si="20"/>
        <v>373251.83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315847.51</v>
      </c>
      <c r="I114" s="44">
        <v>0</v>
      </c>
      <c r="J114" s="45">
        <f t="shared" si="20"/>
        <v>315847.51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868820.47</v>
      </c>
      <c r="I115" s="44">
        <v>0</v>
      </c>
      <c r="J115" s="45">
        <f t="shared" si="20"/>
        <v>868820.47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469368.2</v>
      </c>
      <c r="J117" s="45">
        <f t="shared" si="20"/>
        <v>469368.2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655341.49</v>
      </c>
      <c r="J118" s="48">
        <f t="shared" si="20"/>
        <v>655341.49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2013-09-24T18:14:43Z</dcterms:modified>
</cp:coreProperties>
</file>