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CONCESSÃO'!$A$1:$J$118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B9" i="8"/>
  <c r="B8" s="1"/>
  <c r="C9"/>
  <c r="C8" s="1"/>
  <c r="C7" s="1"/>
  <c r="D9"/>
  <c r="D8" s="1"/>
  <c r="D7" s="1"/>
  <c r="D45" s="1"/>
  <c r="D44" s="1"/>
  <c r="E9"/>
  <c r="E8" s="1"/>
  <c r="E7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 s="1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J60"/>
  <c r="J61"/>
  <c r="J62"/>
  <c r="J63"/>
  <c r="B64"/>
  <c r="C64"/>
  <c r="D64"/>
  <c r="E64"/>
  <c r="F64"/>
  <c r="G64"/>
  <c r="H64"/>
  <c r="I64"/>
  <c r="J65"/>
  <c r="J66"/>
  <c r="J67"/>
  <c r="J68"/>
  <c r="J69"/>
  <c r="J81"/>
  <c r="J88"/>
  <c r="B91"/>
  <c r="C91"/>
  <c r="D91"/>
  <c r="E91"/>
  <c r="F91"/>
  <c r="G91"/>
  <c r="H91"/>
  <c r="I91"/>
  <c r="J91"/>
  <c r="J92"/>
  <c r="J98"/>
  <c r="J99"/>
  <c r="J102"/>
  <c r="J103"/>
  <c r="J104"/>
  <c r="J105"/>
  <c r="J107"/>
  <c r="J108"/>
  <c r="J109"/>
  <c r="J110"/>
  <c r="J111"/>
  <c r="J112"/>
  <c r="J113"/>
  <c r="J114"/>
  <c r="J115"/>
  <c r="J117"/>
  <c r="J118"/>
  <c r="C56" l="1"/>
  <c r="H56"/>
  <c r="D56"/>
  <c r="I56"/>
  <c r="G56"/>
  <c r="J64"/>
  <c r="F56"/>
  <c r="E56"/>
  <c r="H43"/>
  <c r="H90"/>
  <c r="H89" s="1"/>
  <c r="F43"/>
  <c r="F90"/>
  <c r="F89" s="1"/>
  <c r="F106" s="1"/>
  <c r="J106" s="1"/>
  <c r="D43"/>
  <c r="D90"/>
  <c r="D89" s="1"/>
  <c r="D101" s="1"/>
  <c r="J101" s="1"/>
  <c r="J8"/>
  <c r="J7" s="1"/>
  <c r="B7"/>
  <c r="B45" s="1"/>
  <c r="J57"/>
  <c r="B56"/>
  <c r="J56" s="1"/>
  <c r="I90"/>
  <c r="I89" s="1"/>
  <c r="I43"/>
  <c r="G90"/>
  <c r="G89" s="1"/>
  <c r="G43"/>
  <c r="E48"/>
  <c r="J48" s="1"/>
  <c r="E45"/>
  <c r="C45"/>
  <c r="C44" s="1"/>
  <c r="C46"/>
  <c r="J46" s="1"/>
  <c r="J9"/>
  <c r="C90" l="1"/>
  <c r="C89" s="1"/>
  <c r="C100" s="1"/>
  <c r="J100" s="1"/>
  <c r="J97" s="1"/>
  <c r="C43"/>
  <c r="J45"/>
  <c r="J44" s="1"/>
  <c r="B44"/>
  <c r="E44"/>
  <c r="E90" l="1"/>
  <c r="E89" s="1"/>
  <c r="E43"/>
  <c r="B43"/>
  <c r="J43" s="1"/>
  <c r="B90"/>
  <c r="B89" l="1"/>
  <c r="J89" s="1"/>
  <c r="J90"/>
</calcChain>
</file>

<file path=xl/sharedStrings.xml><?xml version="1.0" encoding="utf-8"?>
<sst xmlns="http://schemas.openxmlformats.org/spreadsheetml/2006/main" count="123" uniqueCount="123">
  <si>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</si>
  <si>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</si>
  <si>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</si>
  <si>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</si>
  <si>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</si>
  <si>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</si>
  <si>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</si>
  <si>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</si>
  <si>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</si>
  <si>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</si>
  <si>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</si>
  <si>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</si>
  <si>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</si>
  <si>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</si>
  <si>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</si>
  <si>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</si>
  <si>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</si>
  <si>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</si>
  <si>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</si>
  <si>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</si>
  <si>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</si>
  <si>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</si>
  <si>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</si>
  <si>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</si>
  <si>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</si>
  <si>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</si>
  <si>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</si>
  <si>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</si>
  <si>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</si>
  <si>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</si>
  <si>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</si>
  <si>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</si>
  <si>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</si>
  <si>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</si>
  <si>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</si>
  <si>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</si>
  <si>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</si>
  <si>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</si>
  <si>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</si>
  <si>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</si>
  <si>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</si>
  <si>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</si>
  <si>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</si>
  <si>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</si>
  <si>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</si>
  <si>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</si>
  <si>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</si>
  <si>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</si>
  <si>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</si>
  <si>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</si>
  <si>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</si>
  <si>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</si>
  <si>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</si>
  <si>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</si>
  <si>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</si>
  <si>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</si>
  <si>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</si>
  <si>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</si>
  <si>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</si>
  <si>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</si>
  <si>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</si>
  <si>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</si>
  <si>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</si>
  <si>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</si>
  <si>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</si>
  <si>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</si>
  <si>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</si>
  <si>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</si>
  <si>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</si>
  <si>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</si>
  <si>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</si>
  <si>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</si>
  <si>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</si>
  <si>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</si>
  <si>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</si>
  <si>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</si>
  <si>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</si>
  <si>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</si>
  <si>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</si>
  <si>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</si>
  <si>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</si>
  <si>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</si>
  <si>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</si>
  <si>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</si>
  <si>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</si>
  <si>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</si>
  <si>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</si>
  <si>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</si>
  <si>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</si>
  <si>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</si>
  <si>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</si>
  <si>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</si>
  <si>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</si>
  <si>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</si>
  <si>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</si>
  <si>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</si>
  <si>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</si>
  <si>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</si>
  <si>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</si>
  <si>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8.19. OAK Tree Transp. Urbanos Ltda.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</si>
  <si>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</si>
  <si>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</si>
  <si>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</si>
  <si>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</si>
  <si>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</si>
  <si>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</si>
  <si>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</si>
  <si>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</si>
  <si>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</si>
  <si>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</si>
  <si>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</si>
  <si>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</si>
  <si>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</si>
  <si>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</si>
  <si>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</si>
  <si>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>8.6. Empresa de Transportes Itaquera Brasil S.A - Garagem Tiradentes</t>
  </si>
  <si>
    <t>8.7. Empresa de Transportes Itaquera Brasil S.A - Garagem Pêssego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</si>
  <si>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</si>
  <si>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</si>
  <si>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</si>
  <si>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</si>
  <si>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6.3. Revisão de Remuneração pelo Transporte Coletivo</t>
  </si>
  <si>
    <t>OPERAÇÃO 17/09/13 - VENCIMENTO 24/09/13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</si>
</sst>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0000_);_([$R$ -416]* \(#,##0.000000\);_([$R$ -416]* &quot;-&quot;??_);_(@_)"/>
    <numFmt numFmtId="175" formatCode="_([$R$ -416]* #,##0.00_);_([$R$ -416]* \(#,##0.00\);_([$R$ -416]* &quot;-&quot;??_);_(@_)"/>
    <numFmt numFmtId="176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174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5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horizontal="center" vertical="center"/>
    </xf>
    <xf numFmtId="175" fontId="4" fillId="0" borderId="1" xfId="4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122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17</v>
      </c>
      <c r="B4" s="61" t="s">
        <v>32</v>
      </c>
      <c r="C4" s="62"/>
      <c r="D4" s="62"/>
      <c r="E4" s="62"/>
      <c r="F4" s="62"/>
      <c r="G4" s="62"/>
      <c r="H4" s="62"/>
      <c r="I4" s="63"/>
      <c r="J4" s="64" t="s">
        <v>18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33</v>
      </c>
      <c r="B7" s="9">
        <f t="shared" ref="B7:J7" si="0">+B8+B16+B20+B23</f>
        <v>600098</v>
      </c>
      <c r="C7" s="9">
        <f t="shared" si="0"/>
        <v>750540</v>
      </c>
      <c r="D7" s="9">
        <f t="shared" si="0"/>
        <v>673506</v>
      </c>
      <c r="E7" s="9">
        <f t="shared" si="0"/>
        <v>520385</v>
      </c>
      <c r="F7" s="9">
        <f t="shared" si="0"/>
        <v>530218</v>
      </c>
      <c r="G7" s="9">
        <f t="shared" si="0"/>
        <v>784832</v>
      </c>
      <c r="H7" s="9">
        <f t="shared" si="0"/>
        <v>1205606</v>
      </c>
      <c r="I7" s="9">
        <f t="shared" si="0"/>
        <v>551345</v>
      </c>
      <c r="J7" s="9">
        <f t="shared" si="0"/>
        <v>5616530</v>
      </c>
    </row>
    <row r="8" spans="1:10" ht="17.25" customHeight="1">
      <c r="A8" s="10" t="s">
        <v>34</v>
      </c>
      <c r="B8" s="11">
        <f>B9+B12</f>
        <v>357812</v>
      </c>
      <c r="C8" s="11">
        <f t="shared" ref="C8:I8" si="1">C9+C12</f>
        <v>460486</v>
      </c>
      <c r="D8" s="11">
        <f t="shared" si="1"/>
        <v>398989</v>
      </c>
      <c r="E8" s="11">
        <f t="shared" si="1"/>
        <v>295627</v>
      </c>
      <c r="F8" s="11">
        <f t="shared" si="1"/>
        <v>315371</v>
      </c>
      <c r="G8" s="11">
        <f t="shared" si="1"/>
        <v>443716</v>
      </c>
      <c r="H8" s="11">
        <f t="shared" si="1"/>
        <v>651158</v>
      </c>
      <c r="I8" s="11">
        <f t="shared" si="1"/>
        <v>339952</v>
      </c>
      <c r="J8" s="11">
        <f t="shared" ref="J8:J23" si="2">SUM(B8:I8)</f>
        <v>3263111</v>
      </c>
    </row>
    <row r="9" spans="1:10" ht="17.25" customHeight="1">
      <c r="A9" s="15" t="s">
        <v>19</v>
      </c>
      <c r="B9" s="13">
        <f>+B10+B11</f>
        <v>41690</v>
      </c>
      <c r="C9" s="13">
        <f t="shared" ref="C9:I9" si="3">+C10+C11</f>
        <v>58003</v>
      </c>
      <c r="D9" s="13">
        <f t="shared" si="3"/>
        <v>47039</v>
      </c>
      <c r="E9" s="13">
        <f t="shared" si="3"/>
        <v>34337</v>
      </c>
      <c r="F9" s="13">
        <f t="shared" si="3"/>
        <v>37215</v>
      </c>
      <c r="G9" s="13">
        <f t="shared" si="3"/>
        <v>46747</v>
      </c>
      <c r="H9" s="13">
        <f t="shared" si="3"/>
        <v>53523</v>
      </c>
      <c r="I9" s="13">
        <f t="shared" si="3"/>
        <v>50093</v>
      </c>
      <c r="J9" s="11">
        <f t="shared" si="2"/>
        <v>368647</v>
      </c>
    </row>
    <row r="10" spans="1:10" ht="17.25" customHeight="1">
      <c r="A10" s="31" t="s">
        <v>20</v>
      </c>
      <c r="B10" s="13">
        <v>41690</v>
      </c>
      <c r="C10" s="13">
        <v>58003</v>
      </c>
      <c r="D10" s="13">
        <v>47039</v>
      </c>
      <c r="E10" s="13">
        <v>34337</v>
      </c>
      <c r="F10" s="13">
        <v>37215</v>
      </c>
      <c r="G10" s="13">
        <v>46747</v>
      </c>
      <c r="H10" s="13">
        <v>53523</v>
      </c>
      <c r="I10" s="13">
        <v>50093</v>
      </c>
      <c r="J10" s="11">
        <f>SUM(B10:I10)</f>
        <v>368647</v>
      </c>
    </row>
    <row r="11" spans="1:10" ht="17.25" customHeight="1">
      <c r="A11" s="31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316122</v>
      </c>
      <c r="C12" s="17">
        <f t="shared" si="4"/>
        <v>402483</v>
      </c>
      <c r="D12" s="17">
        <f t="shared" si="4"/>
        <v>351950</v>
      </c>
      <c r="E12" s="17">
        <f t="shared" si="4"/>
        <v>261290</v>
      </c>
      <c r="F12" s="17">
        <f t="shared" si="4"/>
        <v>278156</v>
      </c>
      <c r="G12" s="17">
        <f t="shared" si="4"/>
        <v>396969</v>
      </c>
      <c r="H12" s="17">
        <f t="shared" si="4"/>
        <v>597635</v>
      </c>
      <c r="I12" s="17">
        <f t="shared" si="4"/>
        <v>289859</v>
      </c>
      <c r="J12" s="11">
        <f t="shared" si="2"/>
        <v>2894464</v>
      </c>
    </row>
    <row r="13" spans="1:10" ht="17.25" customHeight="1">
      <c r="A13" s="14" t="s">
        <v>22</v>
      </c>
      <c r="B13" s="13">
        <v>125990</v>
      </c>
      <c r="C13" s="13">
        <v>172705</v>
      </c>
      <c r="D13" s="13">
        <v>157177</v>
      </c>
      <c r="E13" s="13">
        <v>119533</v>
      </c>
      <c r="F13" s="13">
        <v>122105</v>
      </c>
      <c r="G13" s="13">
        <v>172173</v>
      </c>
      <c r="H13" s="13">
        <v>253664</v>
      </c>
      <c r="I13" s="13">
        <v>116832</v>
      </c>
      <c r="J13" s="11">
        <f t="shared" si="2"/>
        <v>1240179</v>
      </c>
    </row>
    <row r="14" spans="1:10" ht="17.25" customHeight="1">
      <c r="A14" s="14" t="s">
        <v>23</v>
      </c>
      <c r="B14" s="13">
        <v>137304</v>
      </c>
      <c r="C14" s="13">
        <v>155581</v>
      </c>
      <c r="D14" s="13">
        <v>136428</v>
      </c>
      <c r="E14" s="13">
        <v>97555</v>
      </c>
      <c r="F14" s="13">
        <v>112515</v>
      </c>
      <c r="G14" s="13">
        <v>162077</v>
      </c>
      <c r="H14" s="13">
        <v>264780</v>
      </c>
      <c r="I14" s="13">
        <v>124284</v>
      </c>
      <c r="J14" s="11">
        <f t="shared" si="2"/>
        <v>1190524</v>
      </c>
    </row>
    <row r="15" spans="1:10" ht="17.25" customHeight="1">
      <c r="A15" s="14" t="s">
        <v>24</v>
      </c>
      <c r="B15" s="13">
        <v>52828</v>
      </c>
      <c r="C15" s="13">
        <v>74197</v>
      </c>
      <c r="D15" s="13">
        <v>58345</v>
      </c>
      <c r="E15" s="13">
        <v>44202</v>
      </c>
      <c r="F15" s="13">
        <v>43536</v>
      </c>
      <c r="G15" s="13">
        <v>62719</v>
      </c>
      <c r="H15" s="13">
        <v>79191</v>
      </c>
      <c r="I15" s="13">
        <v>48743</v>
      </c>
      <c r="J15" s="11">
        <f t="shared" si="2"/>
        <v>463761</v>
      </c>
    </row>
    <row r="16" spans="1:10" ht="17.25" customHeight="1">
      <c r="A16" s="16" t="s">
        <v>25</v>
      </c>
      <c r="B16" s="11">
        <f>+B17+B18+B19</f>
        <v>205160</v>
      </c>
      <c r="C16" s="11">
        <f t="shared" ref="C16:I16" si="5">+C17+C18+C19</f>
        <v>231466</v>
      </c>
      <c r="D16" s="11">
        <f t="shared" si="5"/>
        <v>211026</v>
      </c>
      <c r="E16" s="11">
        <f t="shared" si="5"/>
        <v>172006</v>
      </c>
      <c r="F16" s="11">
        <f t="shared" si="5"/>
        <v>171556</v>
      </c>
      <c r="G16" s="11">
        <f t="shared" si="5"/>
        <v>286066</v>
      </c>
      <c r="H16" s="11">
        <f t="shared" si="5"/>
        <v>493246</v>
      </c>
      <c r="I16" s="11">
        <f t="shared" si="5"/>
        <v>173065</v>
      </c>
      <c r="J16" s="11">
        <f t="shared" si="2"/>
        <v>1943591</v>
      </c>
    </row>
    <row r="17" spans="1:10" ht="17.25" customHeight="1">
      <c r="A17" s="12" t="s">
        <v>26</v>
      </c>
      <c r="B17" s="13">
        <v>94048</v>
      </c>
      <c r="C17" s="13">
        <v>119988</v>
      </c>
      <c r="D17" s="13">
        <v>110845</v>
      </c>
      <c r="E17" s="13">
        <v>89989</v>
      </c>
      <c r="F17" s="13">
        <v>88200</v>
      </c>
      <c r="G17" s="13">
        <v>144156</v>
      </c>
      <c r="H17" s="13">
        <v>237333</v>
      </c>
      <c r="I17" s="13">
        <v>87472</v>
      </c>
      <c r="J17" s="11">
        <f t="shared" si="2"/>
        <v>972031</v>
      </c>
    </row>
    <row r="18" spans="1:10" ht="17.25" customHeight="1">
      <c r="A18" s="12" t="s">
        <v>27</v>
      </c>
      <c r="B18" s="13">
        <v>82383</v>
      </c>
      <c r="C18" s="13">
        <v>78606</v>
      </c>
      <c r="D18" s="13">
        <v>72143</v>
      </c>
      <c r="E18" s="13">
        <v>58356</v>
      </c>
      <c r="F18" s="13">
        <v>62416</v>
      </c>
      <c r="G18" s="13">
        <v>106329</v>
      </c>
      <c r="H18" s="13">
        <v>201286</v>
      </c>
      <c r="I18" s="13">
        <v>63467</v>
      </c>
      <c r="J18" s="11">
        <f t="shared" si="2"/>
        <v>724986</v>
      </c>
    </row>
    <row r="19" spans="1:10" ht="17.25" customHeight="1">
      <c r="A19" s="12" t="s">
        <v>28</v>
      </c>
      <c r="B19" s="13">
        <v>28729</v>
      </c>
      <c r="C19" s="13">
        <v>32872</v>
      </c>
      <c r="D19" s="13">
        <v>28038</v>
      </c>
      <c r="E19" s="13">
        <v>23661</v>
      </c>
      <c r="F19" s="13">
        <v>20940</v>
      </c>
      <c r="G19" s="13">
        <v>35581</v>
      </c>
      <c r="H19" s="13">
        <v>54627</v>
      </c>
      <c r="I19" s="13">
        <v>22126</v>
      </c>
      <c r="J19" s="11">
        <f t="shared" si="2"/>
        <v>246574</v>
      </c>
    </row>
    <row r="20" spans="1:10" ht="17.25" customHeight="1">
      <c r="A20" s="16" t="s">
        <v>29</v>
      </c>
      <c r="B20" s="13">
        <v>37126</v>
      </c>
      <c r="C20" s="13">
        <v>58588</v>
      </c>
      <c r="D20" s="13">
        <v>63491</v>
      </c>
      <c r="E20" s="13">
        <v>52752</v>
      </c>
      <c r="F20" s="13">
        <v>43291</v>
      </c>
      <c r="G20" s="13">
        <v>55050</v>
      </c>
      <c r="H20" s="13">
        <v>61202</v>
      </c>
      <c r="I20" s="13">
        <v>30141</v>
      </c>
      <c r="J20" s="11">
        <f t="shared" si="2"/>
        <v>401641</v>
      </c>
    </row>
    <row r="21" spans="1:10" ht="17.25" customHeight="1">
      <c r="A21" s="12" t="s">
        <v>30</v>
      </c>
      <c r="B21" s="13">
        <f>ROUND(B$20*0.57,0)</f>
        <v>21162</v>
      </c>
      <c r="C21" s="13">
        <f>ROUND(C$20*0.57,0)</f>
        <v>33395</v>
      </c>
      <c r="D21" s="13">
        <f t="shared" ref="D21:I21" si="6">ROUND(D$20*0.57,0)</f>
        <v>36190</v>
      </c>
      <c r="E21" s="13">
        <f t="shared" si="6"/>
        <v>30069</v>
      </c>
      <c r="F21" s="13">
        <f t="shared" si="6"/>
        <v>24676</v>
      </c>
      <c r="G21" s="13">
        <f t="shared" si="6"/>
        <v>31379</v>
      </c>
      <c r="H21" s="13">
        <f t="shared" si="6"/>
        <v>34885</v>
      </c>
      <c r="I21" s="13">
        <f t="shared" si="6"/>
        <v>17180</v>
      </c>
      <c r="J21" s="11">
        <f t="shared" si="2"/>
        <v>228936</v>
      </c>
    </row>
    <row r="22" spans="1:10" ht="17.25" customHeight="1">
      <c r="A22" s="12" t="s">
        <v>31</v>
      </c>
      <c r="B22" s="13">
        <f>ROUND(B$20*0.43,0)</f>
        <v>15964</v>
      </c>
      <c r="C22" s="13">
        <f t="shared" ref="C22:I22" si="7">ROUND(C$20*0.43,0)</f>
        <v>25193</v>
      </c>
      <c r="D22" s="13">
        <f t="shared" si="7"/>
        <v>27301</v>
      </c>
      <c r="E22" s="13">
        <f t="shared" si="7"/>
        <v>22683</v>
      </c>
      <c r="F22" s="13">
        <f t="shared" si="7"/>
        <v>18615</v>
      </c>
      <c r="G22" s="13">
        <f t="shared" si="7"/>
        <v>23672</v>
      </c>
      <c r="H22" s="13">
        <f t="shared" si="7"/>
        <v>26317</v>
      </c>
      <c r="I22" s="13">
        <f t="shared" si="7"/>
        <v>12961</v>
      </c>
      <c r="J22" s="11">
        <f t="shared" si="2"/>
        <v>172706</v>
      </c>
    </row>
    <row r="23" spans="1:10" ht="34.5" customHeight="1">
      <c r="A23" s="32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8187</v>
      </c>
      <c r="J23" s="11">
        <f t="shared" si="2"/>
        <v>8187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2.737768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38</v>
      </c>
      <c r="B26" s="34">
        <v>2.2709000000000001</v>
      </c>
      <c r="C26" s="34">
        <v>2.5844</v>
      </c>
      <c r="D26" s="34">
        <v>2.7275</v>
      </c>
      <c r="E26" s="34">
        <v>2.6789999999999998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39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40</v>
      </c>
      <c r="B28" s="33">
        <v>0</v>
      </c>
      <c r="C28" s="33">
        <v>0</v>
      </c>
      <c r="D28" s="33">
        <v>0</v>
      </c>
      <c r="E28" s="35">
        <v>8.0318000000000001E-2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41</v>
      </c>
      <c r="B29" s="33">
        <v>0</v>
      </c>
      <c r="C29" s="33">
        <v>0</v>
      </c>
      <c r="D29" s="33">
        <v>0</v>
      </c>
      <c r="E29" s="35">
        <v>-2.155E-2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104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8479.23</v>
      </c>
      <c r="J31" s="24">
        <f t="shared" ref="J31:J71" si="9">SUM(B31:I31)</f>
        <v>8479.23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1377735.48</v>
      </c>
      <c r="C43" s="23">
        <f t="shared" ref="C43:I43" si="10">+C44+C52</f>
        <v>1964466.06</v>
      </c>
      <c r="D43" s="23">
        <f t="shared" si="10"/>
        <v>1857343.32</v>
      </c>
      <c r="E43" s="23">
        <f t="shared" si="10"/>
        <v>1443599.9</v>
      </c>
      <c r="F43" s="23">
        <f t="shared" si="10"/>
        <v>1258765.1200000001</v>
      </c>
      <c r="G43" s="23">
        <f t="shared" si="10"/>
        <v>1907530.19</v>
      </c>
      <c r="H43" s="23">
        <f t="shared" si="10"/>
        <v>2522166.73</v>
      </c>
      <c r="I43" s="23">
        <f t="shared" si="10"/>
        <v>1271789.19</v>
      </c>
      <c r="J43" s="23">
        <f t="shared" si="9"/>
        <v>13603395.99</v>
      </c>
    </row>
    <row r="44" spans="1:10" ht="17.25" customHeight="1">
      <c r="A44" s="16" t="s">
        <v>52</v>
      </c>
      <c r="B44" s="24">
        <f>SUM(B45:B51)</f>
        <v>1362762.55</v>
      </c>
      <c r="C44" s="24">
        <f t="shared" ref="C44:J44" si="11">SUM(C45:C51)</f>
        <v>1944006.9100000001</v>
      </c>
      <c r="D44" s="24">
        <f t="shared" si="11"/>
        <v>1836987.62</v>
      </c>
      <c r="E44" s="24">
        <f t="shared" si="11"/>
        <v>1424693.4</v>
      </c>
      <c r="F44" s="24">
        <f t="shared" si="11"/>
        <v>1239490.6200000001</v>
      </c>
      <c r="G44" s="24">
        <f t="shared" si="11"/>
        <v>1889561.52</v>
      </c>
      <c r="H44" s="24">
        <f t="shared" si="11"/>
        <v>2496930.59</v>
      </c>
      <c r="I44" s="24">
        <f t="shared" si="11"/>
        <v>1256614.04</v>
      </c>
      <c r="J44" s="24">
        <f t="shared" si="11"/>
        <v>13451047.25</v>
      </c>
    </row>
    <row r="45" spans="1:10" ht="17.25" customHeight="1">
      <c r="A45" s="37" t="s">
        <v>53</v>
      </c>
      <c r="B45" s="24">
        <f t="shared" ref="B45:I45" si="12">ROUND(B26*B7,2)</f>
        <v>1362762.55</v>
      </c>
      <c r="C45" s="24">
        <f t="shared" si="12"/>
        <v>1939695.58</v>
      </c>
      <c r="D45" s="24">
        <f t="shared" si="12"/>
        <v>1836987.62</v>
      </c>
      <c r="E45" s="24">
        <f t="shared" si="12"/>
        <v>1394111.42</v>
      </c>
      <c r="F45" s="24">
        <f t="shared" si="12"/>
        <v>1239490.6200000001</v>
      </c>
      <c r="G45" s="24">
        <f t="shared" si="12"/>
        <v>1889561.52</v>
      </c>
      <c r="H45" s="24">
        <f t="shared" si="12"/>
        <v>2496930.59</v>
      </c>
      <c r="I45" s="24">
        <f t="shared" si="12"/>
        <v>1248134.81</v>
      </c>
      <c r="J45" s="24">
        <f t="shared" si="9"/>
        <v>13407674.710000001</v>
      </c>
    </row>
    <row r="46" spans="1:10" ht="17.25" customHeight="1">
      <c r="A46" s="37" t="s">
        <v>54</v>
      </c>
      <c r="B46" s="20">
        <v>0</v>
      </c>
      <c r="C46" s="24">
        <f>ROUND(C27*C7,2)</f>
        <v>4311.33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4311.33</v>
      </c>
    </row>
    <row r="47" spans="1:10" ht="17.25" customHeight="1">
      <c r="A47" s="37" t="s">
        <v>55</v>
      </c>
      <c r="B47" s="20">
        <v>0</v>
      </c>
      <c r="C47" s="20">
        <v>0</v>
      </c>
      <c r="D47" s="20">
        <v>0</v>
      </c>
      <c r="E47" s="38">
        <v>41796.28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41796.28</v>
      </c>
    </row>
    <row r="48" spans="1:10" ht="17.25" customHeight="1">
      <c r="A48" s="37" t="s">
        <v>56</v>
      </c>
      <c r="B48" s="20">
        <v>0</v>
      </c>
      <c r="C48" s="20">
        <v>0</v>
      </c>
      <c r="D48" s="20">
        <v>0</v>
      </c>
      <c r="E48" s="38">
        <f>ROUND(E7*E29,2)</f>
        <v>-11214.3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-11214.3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8479.23</v>
      </c>
      <c r="J49" s="24">
        <f>SUM(B49:I49)</f>
        <v>8479.23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39">
        <v>14972.93</v>
      </c>
      <c r="C52" s="39">
        <v>20459.150000000001</v>
      </c>
      <c r="D52" s="39">
        <v>20355.7</v>
      </c>
      <c r="E52" s="39">
        <v>18906.5</v>
      </c>
      <c r="F52" s="39">
        <v>19274.5</v>
      </c>
      <c r="G52" s="39">
        <v>17968.669999999998</v>
      </c>
      <c r="H52" s="39">
        <v>25236.14</v>
      </c>
      <c r="I52" s="39">
        <v>15175.15</v>
      </c>
      <c r="J52" s="39">
        <f>SUM(B52:I52)</f>
        <v>152348.74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8">
        <f t="shared" ref="B56:I56" si="13">+B57+B64+B86+B87</f>
        <v>-416532.01999999996</v>
      </c>
      <c r="C56" s="38">
        <f t="shared" si="13"/>
        <v>-202172.22</v>
      </c>
      <c r="D56" s="38">
        <f t="shared" si="13"/>
        <v>-223334.79</v>
      </c>
      <c r="E56" s="38">
        <f t="shared" si="13"/>
        <v>-160290.85</v>
      </c>
      <c r="F56" s="38">
        <f t="shared" si="13"/>
        <v>-369511.63</v>
      </c>
      <c r="G56" s="38">
        <f t="shared" si="13"/>
        <v>-429400.76</v>
      </c>
      <c r="H56" s="38">
        <f t="shared" si="13"/>
        <v>-364550.66</v>
      </c>
      <c r="I56" s="38">
        <f t="shared" si="13"/>
        <v>-164151.07999999999</v>
      </c>
      <c r="J56" s="38">
        <f t="shared" si="9"/>
        <v>-2329944.0100000002</v>
      </c>
    </row>
    <row r="57" spans="1:10" ht="18.75" customHeight="1">
      <c r="A57" s="16" t="s">
        <v>102</v>
      </c>
      <c r="B57" s="38">
        <f t="shared" ref="B57:I57" si="14">B58+B59+B60+B61+B62+B63</f>
        <v>-402474.04</v>
      </c>
      <c r="C57" s="38">
        <f t="shared" si="14"/>
        <v>-181561.64</v>
      </c>
      <c r="D57" s="38">
        <f t="shared" si="14"/>
        <v>-202915.66</v>
      </c>
      <c r="E57" s="38">
        <f t="shared" si="14"/>
        <v>-103011</v>
      </c>
      <c r="F57" s="38">
        <f t="shared" si="14"/>
        <v>-354482.13</v>
      </c>
      <c r="G57" s="38">
        <f t="shared" si="14"/>
        <v>-410416</v>
      </c>
      <c r="H57" s="38">
        <f t="shared" si="14"/>
        <v>-336196.56</v>
      </c>
      <c r="I57" s="38">
        <f t="shared" si="14"/>
        <v>-150279</v>
      </c>
      <c r="J57" s="38">
        <f t="shared" si="9"/>
        <v>-2141336.0300000003</v>
      </c>
    </row>
    <row r="58" spans="1:10" ht="18.75" customHeight="1">
      <c r="A58" s="12" t="s">
        <v>103</v>
      </c>
      <c r="B58" s="38">
        <f>-ROUND(B9*$D$3,2)</f>
        <v>-125070</v>
      </c>
      <c r="C58" s="38">
        <f t="shared" ref="C58:I58" si="15">-ROUND(C9*$D$3,2)</f>
        <v>-174009</v>
      </c>
      <c r="D58" s="38">
        <f t="shared" si="15"/>
        <v>-141117</v>
      </c>
      <c r="E58" s="38">
        <f t="shared" si="15"/>
        <v>-103011</v>
      </c>
      <c r="F58" s="38">
        <f t="shared" si="15"/>
        <v>-111645</v>
      </c>
      <c r="G58" s="38">
        <f t="shared" si="15"/>
        <v>-140241</v>
      </c>
      <c r="H58" s="38">
        <f t="shared" si="15"/>
        <v>-160569</v>
      </c>
      <c r="I58" s="38">
        <f t="shared" si="15"/>
        <v>-150279</v>
      </c>
      <c r="J58" s="38">
        <f t="shared" si="9"/>
        <v>-1105941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63</v>
      </c>
      <c r="B60" s="52">
        <v>-3846</v>
      </c>
      <c r="C60" s="52">
        <v>-1191</v>
      </c>
      <c r="D60" s="52">
        <v>-1305</v>
      </c>
      <c r="E60" s="20">
        <v>0</v>
      </c>
      <c r="F60" s="52">
        <v>-2364</v>
      </c>
      <c r="G60" s="52">
        <v>-1428</v>
      </c>
      <c r="H60" s="52">
        <v>-1113</v>
      </c>
      <c r="I60" s="20">
        <v>0</v>
      </c>
      <c r="J60" s="38">
        <f t="shared" si="9"/>
        <v>-11247</v>
      </c>
    </row>
    <row r="61" spans="1:10" ht="18.75" customHeight="1">
      <c r="A61" s="12" t="s">
        <v>64</v>
      </c>
      <c r="B61" s="52">
        <v>-2685</v>
      </c>
      <c r="C61" s="52">
        <v>-624</v>
      </c>
      <c r="D61" s="52">
        <v>-765</v>
      </c>
      <c r="E61" s="20">
        <v>0</v>
      </c>
      <c r="F61" s="52">
        <v>-1572</v>
      </c>
      <c r="G61" s="52">
        <v>-429</v>
      </c>
      <c r="H61" s="52">
        <v>-312</v>
      </c>
      <c r="I61" s="20">
        <v>0</v>
      </c>
      <c r="J61" s="38">
        <f t="shared" si="9"/>
        <v>-6387</v>
      </c>
    </row>
    <row r="62" spans="1:10" ht="18.75" customHeight="1">
      <c r="A62" s="12" t="s">
        <v>65</v>
      </c>
      <c r="B62" s="52">
        <v>-270817.03999999998</v>
      </c>
      <c r="C62" s="52">
        <v>-5737.64</v>
      </c>
      <c r="D62" s="52">
        <v>-59728.66</v>
      </c>
      <c r="E62" s="20">
        <v>0</v>
      </c>
      <c r="F62" s="52">
        <v>-238873.13</v>
      </c>
      <c r="G62" s="52">
        <v>-268318</v>
      </c>
      <c r="H62" s="52">
        <v>-174202.56</v>
      </c>
      <c r="I62" s="20">
        <v>0</v>
      </c>
      <c r="J62" s="38">
        <f>SUM(B62:I62)</f>
        <v>-1017677.03</v>
      </c>
    </row>
    <row r="63" spans="1:10" ht="18.75" customHeight="1">
      <c r="A63" s="12" t="s">
        <v>66</v>
      </c>
      <c r="B63" s="52">
        <v>-56</v>
      </c>
      <c r="C63" s="52">
        <v>0</v>
      </c>
      <c r="D63" s="20">
        <v>0</v>
      </c>
      <c r="E63" s="20">
        <v>0</v>
      </c>
      <c r="F63" s="20">
        <v>-28</v>
      </c>
      <c r="G63" s="20">
        <v>0</v>
      </c>
      <c r="H63" s="20">
        <v>0</v>
      </c>
      <c r="I63" s="20">
        <v>0</v>
      </c>
      <c r="J63" s="38">
        <f t="shared" si="9"/>
        <v>-84</v>
      </c>
    </row>
    <row r="64" spans="1:10" ht="18.75" customHeight="1">
      <c r="A64" s="16" t="s">
        <v>107</v>
      </c>
      <c r="B64" s="52">
        <f>SUM(B65:B85)</f>
        <v>-14057.98</v>
      </c>
      <c r="C64" s="52">
        <f t="shared" ref="C64:I64" si="16">SUM(C65:C85)</f>
        <v>-20610.579999999998</v>
      </c>
      <c r="D64" s="52">
        <f t="shared" si="16"/>
        <v>-20419.129999999997</v>
      </c>
      <c r="E64" s="52">
        <f t="shared" si="16"/>
        <v>-57279.85</v>
      </c>
      <c r="F64" s="52">
        <f t="shared" si="16"/>
        <v>-15029.5</v>
      </c>
      <c r="G64" s="52">
        <f t="shared" si="16"/>
        <v>-18984.760000000002</v>
      </c>
      <c r="H64" s="52">
        <f t="shared" si="16"/>
        <v>-28354.100000000002</v>
      </c>
      <c r="I64" s="52">
        <f t="shared" si="16"/>
        <v>-13872.08</v>
      </c>
      <c r="J64" s="38">
        <f t="shared" si="9"/>
        <v>-188607.97999999998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20">
        <v>0</v>
      </c>
      <c r="F65" s="38">
        <v>-1500.66</v>
      </c>
      <c r="G65" s="20">
        <v>0</v>
      </c>
      <c r="H65" s="20">
        <v>0</v>
      </c>
      <c r="I65" s="20">
        <v>0</v>
      </c>
      <c r="J65" s="38">
        <f t="shared" si="9"/>
        <v>-1500.66</v>
      </c>
    </row>
    <row r="66" spans="1:10" ht="18.75" customHeight="1">
      <c r="A66" s="12" t="s">
        <v>68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69</v>
      </c>
      <c r="B67" s="20">
        <v>0</v>
      </c>
      <c r="C67" s="20">
        <v>0</v>
      </c>
      <c r="D67" s="38">
        <v>-1103.33</v>
      </c>
      <c r="E67" s="38">
        <v>-1849.5</v>
      </c>
      <c r="F67" s="20">
        <v>0</v>
      </c>
      <c r="G67" s="38">
        <v>-393.33</v>
      </c>
      <c r="H67" s="20">
        <v>0</v>
      </c>
      <c r="I67" s="20">
        <v>0</v>
      </c>
      <c r="J67" s="38">
        <f t="shared" si="9"/>
        <v>-3346.16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3">
        <f t="shared" si="9"/>
        <v>-40000</v>
      </c>
    </row>
    <row r="69" spans="1:10" ht="18.75" customHeight="1">
      <c r="A69" s="37" t="s">
        <v>71</v>
      </c>
      <c r="B69" s="38">
        <v>-14057.98</v>
      </c>
      <c r="C69" s="38">
        <v>-20407.669999999998</v>
      </c>
      <c r="D69" s="38">
        <v>-19292.189999999999</v>
      </c>
      <c r="E69" s="38">
        <v>-14930.35</v>
      </c>
      <c r="F69" s="38">
        <v>-13528.84</v>
      </c>
      <c r="G69" s="38">
        <v>-18591.43</v>
      </c>
      <c r="H69" s="38">
        <v>-28330.49</v>
      </c>
      <c r="I69" s="38">
        <v>-13872.08</v>
      </c>
      <c r="J69" s="53">
        <f t="shared" si="9"/>
        <v>-143011.03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105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108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3">
        <f>SUM(B81:I81)</f>
        <v>-500</v>
      </c>
    </row>
    <row r="82" spans="1:10" ht="18.75" customHeight="1">
      <c r="A82" s="12" t="s">
        <v>109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2" t="s">
        <v>118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ht="18.75" customHeight="1">
      <c r="A84" s="12" t="s">
        <v>119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12" t="s">
        <v>120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0" ht="18.75" customHeight="1">
      <c r="A86" s="16" t="s">
        <v>121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1:10" ht="18.75" customHeight="1">
      <c r="A87" s="16" t="s">
        <v>117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0" ht="18.75" customHeight="1">
      <c r="A88" s="16"/>
      <c r="B88" s="21"/>
      <c r="C88" s="21"/>
      <c r="D88" s="21"/>
      <c r="E88" s="21"/>
      <c r="F88" s="21"/>
      <c r="G88" s="21"/>
      <c r="H88" s="21"/>
      <c r="I88" s="21"/>
      <c r="J88" s="21">
        <f>SUM(B88:I88)</f>
        <v>0</v>
      </c>
    </row>
    <row r="89" spans="1:10" ht="18.75" customHeight="1">
      <c r="A89" s="16" t="s">
        <v>111</v>
      </c>
      <c r="B89" s="25">
        <f t="shared" ref="B89:I89" si="17">+B90+B91</f>
        <v>961203.46000000008</v>
      </c>
      <c r="C89" s="25">
        <f t="shared" si="17"/>
        <v>1762293.8399999999</v>
      </c>
      <c r="D89" s="25">
        <f t="shared" si="17"/>
        <v>1634008.5300000003</v>
      </c>
      <c r="E89" s="25">
        <f t="shared" si="17"/>
        <v>1283309.0499999998</v>
      </c>
      <c r="F89" s="25">
        <f t="shared" si="17"/>
        <v>889253.49000000011</v>
      </c>
      <c r="G89" s="25">
        <f t="shared" si="17"/>
        <v>1478129.43</v>
      </c>
      <c r="H89" s="25">
        <f t="shared" si="17"/>
        <v>2157616.0699999998</v>
      </c>
      <c r="I89" s="25">
        <f t="shared" si="17"/>
        <v>1107638.1099999999</v>
      </c>
      <c r="J89" s="53">
        <f>SUM(B89:I89)</f>
        <v>11273451.979999999</v>
      </c>
    </row>
    <row r="90" spans="1:10" ht="18.75" customHeight="1">
      <c r="A90" s="16" t="s">
        <v>110</v>
      </c>
      <c r="B90" s="25">
        <f t="shared" ref="B90:I90" si="18">+B44+B57+B64+B86</f>
        <v>946230.53</v>
      </c>
      <c r="C90" s="25">
        <f t="shared" si="18"/>
        <v>1741834.69</v>
      </c>
      <c r="D90" s="25">
        <f t="shared" si="18"/>
        <v>1613652.8300000003</v>
      </c>
      <c r="E90" s="25">
        <f t="shared" si="18"/>
        <v>1264402.5499999998</v>
      </c>
      <c r="F90" s="25">
        <f t="shared" si="18"/>
        <v>869978.99000000011</v>
      </c>
      <c r="G90" s="25">
        <f t="shared" si="18"/>
        <v>1460160.76</v>
      </c>
      <c r="H90" s="25">
        <f t="shared" si="18"/>
        <v>2132379.9299999997</v>
      </c>
      <c r="I90" s="25">
        <f t="shared" si="18"/>
        <v>1092462.96</v>
      </c>
      <c r="J90" s="53">
        <f>SUM(B90:I90)</f>
        <v>11121103.239999998</v>
      </c>
    </row>
    <row r="91" spans="1:10" ht="18.75" customHeight="1">
      <c r="A91" s="16" t="s">
        <v>114</v>
      </c>
      <c r="B91" s="25">
        <f t="shared" ref="B91:I91" si="19">IF(+B52+B87+B92&lt;0,0,(B52+B87+B92))</f>
        <v>14972.93</v>
      </c>
      <c r="C91" s="25">
        <f t="shared" si="19"/>
        <v>20459.150000000001</v>
      </c>
      <c r="D91" s="25">
        <f t="shared" si="19"/>
        <v>20355.7</v>
      </c>
      <c r="E91" s="20">
        <f t="shared" si="19"/>
        <v>18906.5</v>
      </c>
      <c r="F91" s="25">
        <f t="shared" si="19"/>
        <v>19274.5</v>
      </c>
      <c r="G91" s="20">
        <f t="shared" si="19"/>
        <v>17968.669999999998</v>
      </c>
      <c r="H91" s="25">
        <f t="shared" si="19"/>
        <v>25236.14</v>
      </c>
      <c r="I91" s="20">
        <f t="shared" si="19"/>
        <v>15175.15</v>
      </c>
      <c r="J91" s="53">
        <f>SUM(B91:I91)</f>
        <v>152348.74</v>
      </c>
    </row>
    <row r="92" spans="1:10" ht="18" customHeight="1">
      <c r="A92" s="16" t="s">
        <v>112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1">
        <f>SUM(B92:I92)</f>
        <v>0</v>
      </c>
    </row>
    <row r="93" spans="1:10" ht="18.75" customHeight="1">
      <c r="A93" s="16" t="s">
        <v>113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1:10" ht="18.75" customHeight="1">
      <c r="A94" s="2"/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/>
    </row>
    <row r="95" spans="1:10" ht="18.75" customHeight="1">
      <c r="A95" s="40"/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/>
    </row>
    <row r="96" spans="1:10" ht="18.75" customHeight="1">
      <c r="A96" s="8"/>
      <c r="B96" s="50">
        <v>0</v>
      </c>
      <c r="C96" s="50">
        <v>0</v>
      </c>
      <c r="D96" s="50">
        <v>0</v>
      </c>
      <c r="E96" s="50">
        <v>0</v>
      </c>
      <c r="F96" s="50">
        <v>0</v>
      </c>
      <c r="G96" s="50">
        <v>0</v>
      </c>
      <c r="H96" s="50">
        <v>0</v>
      </c>
      <c r="I96" s="50">
        <v>0</v>
      </c>
      <c r="J96" s="50"/>
    </row>
    <row r="97" spans="1:10" ht="18.75" customHeight="1">
      <c r="A97" s="26" t="s">
        <v>82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45">
        <f>SUM(J98:J118)</f>
        <v>11273451.98</v>
      </c>
    </row>
    <row r="98" spans="1:10" ht="18.75" customHeight="1">
      <c r="A98" s="27" t="s">
        <v>83</v>
      </c>
      <c r="B98" s="28">
        <v>124142.56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ref="J98:J118" si="20">SUM(B98:I98)</f>
        <v>124142.56</v>
      </c>
    </row>
    <row r="99" spans="1:10" ht="18.75" customHeight="1">
      <c r="A99" s="27" t="s">
        <v>84</v>
      </c>
      <c r="B99" s="28">
        <v>837060.9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0"/>
        <v>837060.9</v>
      </c>
    </row>
    <row r="100" spans="1:10" ht="18.75" customHeight="1">
      <c r="A100" s="27" t="s">
        <v>85</v>
      </c>
      <c r="B100" s="44">
        <v>0</v>
      </c>
      <c r="C100" s="28">
        <f>+C89</f>
        <v>1762293.8399999999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0"/>
        <v>1762293.8399999999</v>
      </c>
    </row>
    <row r="101" spans="1:10" ht="18.75" customHeight="1">
      <c r="A101" s="27" t="s">
        <v>86</v>
      </c>
      <c r="B101" s="44">
        <v>0</v>
      </c>
      <c r="C101" s="44">
        <v>0</v>
      </c>
      <c r="D101" s="28">
        <f>+D89</f>
        <v>1634008.5300000003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0"/>
        <v>1634008.5300000003</v>
      </c>
    </row>
    <row r="102" spans="1:10" ht="18.75" customHeight="1">
      <c r="A102" s="27" t="s">
        <v>87</v>
      </c>
      <c r="B102" s="44">
        <v>0</v>
      </c>
      <c r="C102" s="44">
        <v>0</v>
      </c>
      <c r="D102" s="44">
        <v>0</v>
      </c>
      <c r="E102" s="28">
        <v>467955.38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0"/>
        <v>467955.38</v>
      </c>
    </row>
    <row r="103" spans="1:10" ht="18.75" customHeight="1">
      <c r="A103" s="27" t="s">
        <v>115</v>
      </c>
      <c r="B103" s="44">
        <v>0</v>
      </c>
      <c r="C103" s="44">
        <v>0</v>
      </c>
      <c r="D103" s="44">
        <v>0</v>
      </c>
      <c r="E103" s="28">
        <v>266123</v>
      </c>
      <c r="F103" s="44">
        <v>0</v>
      </c>
      <c r="G103" s="44">
        <v>0</v>
      </c>
      <c r="H103" s="44">
        <v>0</v>
      </c>
      <c r="I103" s="44">
        <v>0</v>
      </c>
      <c r="J103" s="45">
        <f t="shared" si="20"/>
        <v>266123</v>
      </c>
    </row>
    <row r="104" spans="1:10" ht="18.75" customHeight="1">
      <c r="A104" s="27" t="s">
        <v>116</v>
      </c>
      <c r="B104" s="44">
        <v>0</v>
      </c>
      <c r="C104" s="44">
        <v>0</v>
      </c>
      <c r="D104" s="44">
        <v>0</v>
      </c>
      <c r="E104" s="28">
        <v>541138.49</v>
      </c>
      <c r="F104" s="44">
        <v>0</v>
      </c>
      <c r="G104" s="44">
        <v>0</v>
      </c>
      <c r="H104" s="44">
        <v>0</v>
      </c>
      <c r="I104" s="44">
        <v>0</v>
      </c>
      <c r="J104" s="45">
        <f t="shared" si="20"/>
        <v>541138.49</v>
      </c>
    </row>
    <row r="105" spans="1:10" ht="18.75" customHeight="1">
      <c r="A105" s="27" t="s">
        <v>88</v>
      </c>
      <c r="B105" s="44">
        <v>0</v>
      </c>
      <c r="C105" s="44">
        <v>0</v>
      </c>
      <c r="D105" s="44">
        <v>0</v>
      </c>
      <c r="E105" s="28">
        <v>8092.18</v>
      </c>
      <c r="F105" s="44">
        <v>0</v>
      </c>
      <c r="G105" s="44">
        <v>0</v>
      </c>
      <c r="H105" s="44">
        <v>0</v>
      </c>
      <c r="I105" s="44">
        <v>0</v>
      </c>
      <c r="J105" s="45">
        <f t="shared" si="20"/>
        <v>8092.18</v>
      </c>
    </row>
    <row r="106" spans="1:10" ht="18.75" customHeight="1">
      <c r="A106" s="27" t="s">
        <v>89</v>
      </c>
      <c r="B106" s="44">
        <v>0</v>
      </c>
      <c r="C106" s="44">
        <v>0</v>
      </c>
      <c r="D106" s="44">
        <v>0</v>
      </c>
      <c r="E106" s="44">
        <v>0</v>
      </c>
      <c r="F106" s="28">
        <f>+F89</f>
        <v>889253.49000000011</v>
      </c>
      <c r="G106" s="44">
        <v>0</v>
      </c>
      <c r="H106" s="44">
        <v>0</v>
      </c>
      <c r="I106" s="44">
        <v>0</v>
      </c>
      <c r="J106" s="45">
        <f t="shared" si="20"/>
        <v>889253.49000000011</v>
      </c>
    </row>
    <row r="107" spans="1:10" ht="18.75" customHeight="1">
      <c r="A107" s="27" t="s">
        <v>90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205911.56</v>
      </c>
      <c r="H107" s="44">
        <v>0</v>
      </c>
      <c r="I107" s="44">
        <v>0</v>
      </c>
      <c r="J107" s="45">
        <f t="shared" si="20"/>
        <v>205911.56</v>
      </c>
    </row>
    <row r="108" spans="1:10" ht="18.75" customHeight="1">
      <c r="A108" s="27" t="s">
        <v>91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28">
        <v>287282.81</v>
      </c>
      <c r="H108" s="44">
        <v>0</v>
      </c>
      <c r="I108" s="44">
        <v>0</v>
      </c>
      <c r="J108" s="45">
        <f t="shared" si="20"/>
        <v>287282.81</v>
      </c>
    </row>
    <row r="109" spans="1:10" ht="18.75" customHeight="1">
      <c r="A109" s="27" t="s">
        <v>92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28">
        <v>429046.69</v>
      </c>
      <c r="H109" s="44">
        <v>0</v>
      </c>
      <c r="I109" s="44">
        <v>0</v>
      </c>
      <c r="J109" s="45">
        <f t="shared" si="20"/>
        <v>429046.69</v>
      </c>
    </row>
    <row r="110" spans="1:10" ht="18.75" customHeight="1">
      <c r="A110" s="27" t="s">
        <v>93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28">
        <v>555888.37</v>
      </c>
      <c r="H110" s="44">
        <v>0</v>
      </c>
      <c r="I110" s="44">
        <v>0</v>
      </c>
      <c r="J110" s="45">
        <f t="shared" si="20"/>
        <v>555888.37</v>
      </c>
    </row>
    <row r="111" spans="1:10" ht="18.75" customHeight="1">
      <c r="A111" s="27" t="s">
        <v>94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638330.77</v>
      </c>
      <c r="I111" s="44">
        <v>0</v>
      </c>
      <c r="J111" s="45">
        <f t="shared" si="20"/>
        <v>638330.77</v>
      </c>
    </row>
    <row r="112" spans="1:10" ht="18.75" customHeight="1">
      <c r="A112" s="27" t="s">
        <v>95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50514.38</v>
      </c>
      <c r="I112" s="44">
        <v>0</v>
      </c>
      <c r="J112" s="45">
        <f t="shared" si="20"/>
        <v>50514.38</v>
      </c>
    </row>
    <row r="113" spans="1:10" ht="18.75" customHeight="1">
      <c r="A113" s="27" t="s">
        <v>96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28">
        <v>348168.52</v>
      </c>
      <c r="I113" s="44">
        <v>0</v>
      </c>
      <c r="J113" s="45">
        <f t="shared" si="20"/>
        <v>348168.52</v>
      </c>
    </row>
    <row r="114" spans="1:10" ht="18.75" customHeight="1">
      <c r="A114" s="27" t="s">
        <v>97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28">
        <v>295788.71000000002</v>
      </c>
      <c r="I114" s="44">
        <v>0</v>
      </c>
      <c r="J114" s="45">
        <f t="shared" si="20"/>
        <v>295788.71000000002</v>
      </c>
    </row>
    <row r="115" spans="1:10" ht="18.75" customHeight="1">
      <c r="A115" s="27" t="s">
        <v>98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28">
        <v>824813.69</v>
      </c>
      <c r="I115" s="44">
        <v>0</v>
      </c>
      <c r="J115" s="45">
        <f t="shared" si="20"/>
        <v>824813.69</v>
      </c>
    </row>
    <row r="116" spans="1:10" ht="18.75" customHeight="1">
      <c r="A116" s="27" t="s">
        <v>99</v>
      </c>
      <c r="B116" s="44">
        <v>0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</row>
    <row r="117" spans="1:10" ht="18.75" customHeight="1">
      <c r="A117" s="27" t="s">
        <v>100</v>
      </c>
      <c r="B117" s="44">
        <v>0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28">
        <v>393190.33</v>
      </c>
      <c r="J117" s="45">
        <f t="shared" si="20"/>
        <v>393190.33</v>
      </c>
    </row>
    <row r="118" spans="1:10" ht="18.75" customHeight="1">
      <c r="A118" s="29" t="s">
        <v>101</v>
      </c>
      <c r="B118" s="46">
        <v>0</v>
      </c>
      <c r="C118" s="46">
        <v>0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7">
        <v>714447.78</v>
      </c>
      <c r="J118" s="48">
        <f t="shared" si="20"/>
        <v>714447.78</v>
      </c>
    </row>
    <row r="119" spans="1:10" ht="18.75" customHeight="1">
      <c r="A119" s="49"/>
      <c r="B119" s="56"/>
      <c r="C119" s="56"/>
      <c r="D119" s="56"/>
      <c r="E119" s="56"/>
      <c r="F119" s="56"/>
      <c r="G119" s="56"/>
      <c r="H119" s="56"/>
      <c r="I119" s="56"/>
      <c r="J119" s="57"/>
    </row>
    <row r="120" spans="1:10" ht="18.75" customHeight="1">
      <c r="A120" s="43"/>
    </row>
    <row r="121" spans="1:10" ht="18.75" customHeight="1">
      <c r="A121" s="43"/>
    </row>
    <row r="122" spans="1:10" ht="18.75" customHeight="1">
      <c r="A122" s="43"/>
    </row>
    <row r="123" spans="1:10" ht="18.75" customHeight="1">
      <c r="A123" s="42"/>
    </row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2013-09-23T17:25:21Z</dcterms:modified>
</cp:coreProperties>
</file>