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118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D43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0"/>
  <c r="H89" s="1"/>
  <c r="F43"/>
  <c r="F90"/>
  <c r="F89" s="1"/>
  <c r="F106" s="1"/>
  <c r="J106" s="1"/>
  <c r="D90"/>
  <c r="D89" s="1"/>
  <c r="D101" s="1"/>
  <c r="J101" s="1"/>
  <c r="B7"/>
  <c r="B45" s="1"/>
  <c r="J57"/>
  <c r="B56"/>
  <c r="J56" s="1"/>
  <c r="I90"/>
  <c r="I89" s="1"/>
  <c r="I43"/>
  <c r="G90"/>
  <c r="G89" s="1"/>
  <c r="G43"/>
  <c r="E48"/>
  <c r="J48" s="1"/>
  <c r="E45"/>
  <c r="C45"/>
  <c r="C46"/>
  <c r="J46" s="1"/>
  <c r="J9"/>
  <c r="C44" l="1"/>
  <c r="J8"/>
  <c r="J7" s="1"/>
  <c r="E44"/>
  <c r="C90"/>
  <c r="C89" s="1"/>
  <c r="C100" s="1"/>
  <c r="J100" s="1"/>
  <c r="J97" s="1"/>
  <c r="C43"/>
  <c r="J45"/>
  <c r="J44" s="1"/>
  <c r="B44"/>
  <c r="B43" l="1"/>
  <c r="B90"/>
  <c r="E90"/>
  <c r="E89" s="1"/>
  <c r="E43"/>
  <c r="J43" l="1"/>
  <c r="B89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<sst xmlns="http://schemas.openxmlformats.org/spreadsheetml/2006/main" count="123" uniqueCount="123">
  <si>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</si>
  <si>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</si>
  <si>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</si>
  <si>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</si>
  <si>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</si>
  <si>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</si>
  <si>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</si>
  <si>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</si>
  <si>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</si>
  <si>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</si>
  <si>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</si>
  <si>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</si>
  <si>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</si>
  <si>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</si>
  <si>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</si>
  <si>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</si>
  <si>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</si>
  <si>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</si>
  <si>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</si>
  <si>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</si>
  <si>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</si>
  <si>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</si>
  <si>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</si>
  <si>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</si>
  <si>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</si>
  <si>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</si>
  <si>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</si>
  <si>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</si>
  <si>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</si>
  <si>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</si>
  <si>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</si>
  <si>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</si>
  <si>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</si>
  <si>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</si>
  <si>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</si>
  <si>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</si>
  <si>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</si>
  <si>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</si>
  <si>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</si>
  <si>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</si>
  <si>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</si>
  <si>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</si>
  <si>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</si>
  <si>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</si>
  <si>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</si>
  <si>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</si>
  <si>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</si>
  <si>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</si>
  <si>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</si>
  <si>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</si>
  <si>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</si>
  <si>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</si>
  <si>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</si>
  <si>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</si>
  <si>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</si>
  <si>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</si>
  <si>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</si>
  <si>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</si>
  <si>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</si>
  <si>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</si>
  <si>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</si>
  <si>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</si>
  <si>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</si>
  <si>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</si>
  <si>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</si>
  <si>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</si>
  <si>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</si>
  <si>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</si>
  <si>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</si>
  <si>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</si>
  <si>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</si>
  <si>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</si>
  <si>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</si>
  <si>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</si>
  <si>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</si>
  <si>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</si>
  <si>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</si>
  <si>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</si>
  <si>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</si>
  <si>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</si>
  <si>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</si>
  <si>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</si>
  <si>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</si>
  <si>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</si>
  <si>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</si>
  <si>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</si>
  <si>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</si>
  <si>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</si>
  <si>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</si>
  <si>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</si>
  <si>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</si>
  <si>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</si>
  <si>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</si>
  <si>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</si>
  <si>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</si>
  <si>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</si>
  <si>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</si>
  <si>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</si>
  <si>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</si>
  <si>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</si>
  <si>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</si>
  <si>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</si>
  <si>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</si>
  <si>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</si>
  <si>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</si>
  <si>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</si>
  <si>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</si>
  <si>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</si>
  <si>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</si>
  <si>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</si>
  <si>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</si>
  <si>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</si>
  <si>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</si>
  <si>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</si>
  <si>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</si>
  <si>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</si>
  <si>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</si>
  <si>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</si>
  <si>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</si>
  <si>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</si>
  <si>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</si>
  <si>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</si>
  <si>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15/09/13 - VENCIMENTO 20/09/13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</si>
</sst>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193183</v>
      </c>
      <c r="C7" s="9">
        <f t="shared" si="0"/>
        <v>241191</v>
      </c>
      <c r="D7" s="9">
        <f t="shared" si="0"/>
        <v>221270</v>
      </c>
      <c r="E7" s="9">
        <f t="shared" si="0"/>
        <v>176111</v>
      </c>
      <c r="F7" s="9">
        <f t="shared" si="0"/>
        <v>138481</v>
      </c>
      <c r="G7" s="9">
        <f t="shared" si="0"/>
        <v>286288</v>
      </c>
      <c r="H7" s="9">
        <f t="shared" si="0"/>
        <v>414034</v>
      </c>
      <c r="I7" s="9">
        <f t="shared" si="0"/>
        <v>150703</v>
      </c>
      <c r="J7" s="9">
        <f t="shared" si="0"/>
        <v>1821261</v>
      </c>
    </row>
    <row r="8" spans="1:10" ht="17.25" customHeight="1">
      <c r="A8" s="10" t="s">
        <v>34</v>
      </c>
      <c r="B8" s="11">
        <f>B9+B12</f>
        <v>110341</v>
      </c>
      <c r="C8" s="11">
        <f t="shared" ref="C8:I8" si="1">C9+C12</f>
        <v>142774</v>
      </c>
      <c r="D8" s="11">
        <f t="shared" si="1"/>
        <v>127125</v>
      </c>
      <c r="E8" s="11">
        <f t="shared" si="1"/>
        <v>97352</v>
      </c>
      <c r="F8" s="11">
        <f t="shared" si="1"/>
        <v>79892</v>
      </c>
      <c r="G8" s="11">
        <f t="shared" si="1"/>
        <v>152528</v>
      </c>
      <c r="H8" s="11">
        <f t="shared" si="1"/>
        <v>216318</v>
      </c>
      <c r="I8" s="11">
        <f t="shared" si="1"/>
        <v>91952</v>
      </c>
      <c r="J8" s="11">
        <f t="shared" ref="J8:J23" si="2">SUM(B8:I8)</f>
        <v>1018282</v>
      </c>
    </row>
    <row r="9" spans="1:10" ht="17.25" customHeight="1">
      <c r="A9" s="15" t="s">
        <v>19</v>
      </c>
      <c r="B9" s="13">
        <f>+B10+B11</f>
        <v>22841</v>
      </c>
      <c r="C9" s="13">
        <f t="shared" ref="C9:I9" si="3">+C10+C11</f>
        <v>32295</v>
      </c>
      <c r="D9" s="13">
        <f t="shared" si="3"/>
        <v>27903</v>
      </c>
      <c r="E9" s="13">
        <f t="shared" si="3"/>
        <v>20790</v>
      </c>
      <c r="F9" s="13">
        <f t="shared" si="3"/>
        <v>16134</v>
      </c>
      <c r="G9" s="13">
        <f t="shared" si="3"/>
        <v>27694</v>
      </c>
      <c r="H9" s="13">
        <f t="shared" si="3"/>
        <v>30473</v>
      </c>
      <c r="I9" s="13">
        <f t="shared" si="3"/>
        <v>20275</v>
      </c>
      <c r="J9" s="11">
        <f t="shared" si="2"/>
        <v>198405</v>
      </c>
    </row>
    <row r="10" spans="1:10" ht="17.25" customHeight="1">
      <c r="A10" s="31" t="s">
        <v>20</v>
      </c>
      <c r="B10" s="13">
        <v>22841</v>
      </c>
      <c r="C10" s="13">
        <v>32295</v>
      </c>
      <c r="D10" s="13">
        <v>27903</v>
      </c>
      <c r="E10" s="13">
        <v>20790</v>
      </c>
      <c r="F10" s="13">
        <v>16134</v>
      </c>
      <c r="G10" s="13">
        <v>27694</v>
      </c>
      <c r="H10" s="13">
        <v>30473</v>
      </c>
      <c r="I10" s="13">
        <v>20275</v>
      </c>
      <c r="J10" s="11">
        <f>SUM(B10:I10)</f>
        <v>198405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87500</v>
      </c>
      <c r="C12" s="17">
        <f t="shared" si="4"/>
        <v>110479</v>
      </c>
      <c r="D12" s="17">
        <f t="shared" si="4"/>
        <v>99222</v>
      </c>
      <c r="E12" s="17">
        <f t="shared" si="4"/>
        <v>76562</v>
      </c>
      <c r="F12" s="17">
        <f t="shared" si="4"/>
        <v>63758</v>
      </c>
      <c r="G12" s="17">
        <f t="shared" si="4"/>
        <v>124834</v>
      </c>
      <c r="H12" s="17">
        <f t="shared" si="4"/>
        <v>185845</v>
      </c>
      <c r="I12" s="17">
        <f t="shared" si="4"/>
        <v>71677</v>
      </c>
      <c r="J12" s="11">
        <f t="shared" si="2"/>
        <v>819877</v>
      </c>
    </row>
    <row r="13" spans="1:10" ht="17.25" customHeight="1">
      <c r="A13" s="14" t="s">
        <v>22</v>
      </c>
      <c r="B13" s="13">
        <v>36438</v>
      </c>
      <c r="C13" s="13">
        <v>51166</v>
      </c>
      <c r="D13" s="13">
        <v>46052</v>
      </c>
      <c r="E13" s="13">
        <v>36849</v>
      </c>
      <c r="F13" s="13">
        <v>29866</v>
      </c>
      <c r="G13" s="13">
        <v>53481</v>
      </c>
      <c r="H13" s="13">
        <v>76794</v>
      </c>
      <c r="I13" s="13">
        <v>28888</v>
      </c>
      <c r="J13" s="11">
        <f t="shared" si="2"/>
        <v>359534</v>
      </c>
    </row>
    <row r="14" spans="1:10" ht="17.25" customHeight="1">
      <c r="A14" s="14" t="s">
        <v>23</v>
      </c>
      <c r="B14" s="13">
        <v>39762</v>
      </c>
      <c r="C14" s="13">
        <v>44558</v>
      </c>
      <c r="D14" s="13">
        <v>41764</v>
      </c>
      <c r="E14" s="13">
        <v>30476</v>
      </c>
      <c r="F14" s="13">
        <v>26079</v>
      </c>
      <c r="G14" s="13">
        <v>55999</v>
      </c>
      <c r="H14" s="13">
        <v>90219</v>
      </c>
      <c r="I14" s="13">
        <v>33784</v>
      </c>
      <c r="J14" s="11">
        <f t="shared" si="2"/>
        <v>362641</v>
      </c>
    </row>
    <row r="15" spans="1:10" ht="17.25" customHeight="1">
      <c r="A15" s="14" t="s">
        <v>24</v>
      </c>
      <c r="B15" s="13">
        <v>11300</v>
      </c>
      <c r="C15" s="13">
        <v>14755</v>
      </c>
      <c r="D15" s="13">
        <v>11406</v>
      </c>
      <c r="E15" s="13">
        <v>9237</v>
      </c>
      <c r="F15" s="13">
        <v>7813</v>
      </c>
      <c r="G15" s="13">
        <v>15354</v>
      </c>
      <c r="H15" s="13">
        <v>18832</v>
      </c>
      <c r="I15" s="13">
        <v>9005</v>
      </c>
      <c r="J15" s="11">
        <f t="shared" si="2"/>
        <v>97702</v>
      </c>
    </row>
    <row r="16" spans="1:10" ht="17.25" customHeight="1">
      <c r="A16" s="16" t="s">
        <v>25</v>
      </c>
      <c r="B16" s="11">
        <f>+B17+B18+B19</f>
        <v>66966</v>
      </c>
      <c r="C16" s="11">
        <f t="shared" ref="C16:I16" si="5">+C17+C18+C19</f>
        <v>73962</v>
      </c>
      <c r="D16" s="11">
        <f t="shared" si="5"/>
        <v>69699</v>
      </c>
      <c r="E16" s="11">
        <f t="shared" si="5"/>
        <v>55733</v>
      </c>
      <c r="F16" s="11">
        <f t="shared" si="5"/>
        <v>43970</v>
      </c>
      <c r="G16" s="11">
        <f t="shared" si="5"/>
        <v>110924</v>
      </c>
      <c r="H16" s="11">
        <f t="shared" si="5"/>
        <v>174506</v>
      </c>
      <c r="I16" s="11">
        <f t="shared" si="5"/>
        <v>48841</v>
      </c>
      <c r="J16" s="11">
        <f t="shared" si="2"/>
        <v>644601</v>
      </c>
    </row>
    <row r="17" spans="1:10" ht="17.25" customHeight="1">
      <c r="A17" s="12" t="s">
        <v>26</v>
      </c>
      <c r="B17" s="13">
        <v>34591</v>
      </c>
      <c r="C17" s="13">
        <v>43355</v>
      </c>
      <c r="D17" s="13">
        <v>40151</v>
      </c>
      <c r="E17" s="13">
        <v>32368</v>
      </c>
      <c r="F17" s="13">
        <v>25648</v>
      </c>
      <c r="G17" s="13">
        <v>58807</v>
      </c>
      <c r="H17" s="13">
        <v>84977</v>
      </c>
      <c r="I17" s="13">
        <v>25835</v>
      </c>
      <c r="J17" s="11">
        <f t="shared" si="2"/>
        <v>345732</v>
      </c>
    </row>
    <row r="18" spans="1:10" ht="17.25" customHeight="1">
      <c r="A18" s="12" t="s">
        <v>27</v>
      </c>
      <c r="B18" s="13">
        <v>25512</v>
      </c>
      <c r="C18" s="13">
        <v>23038</v>
      </c>
      <c r="D18" s="13">
        <v>23363</v>
      </c>
      <c r="E18" s="13">
        <v>18102</v>
      </c>
      <c r="F18" s="13">
        <v>14372</v>
      </c>
      <c r="G18" s="13">
        <v>41816</v>
      </c>
      <c r="H18" s="13">
        <v>75260</v>
      </c>
      <c r="I18" s="13">
        <v>18826</v>
      </c>
      <c r="J18" s="11">
        <f t="shared" si="2"/>
        <v>240289</v>
      </c>
    </row>
    <row r="19" spans="1:10" ht="17.25" customHeight="1">
      <c r="A19" s="12" t="s">
        <v>28</v>
      </c>
      <c r="B19" s="13">
        <v>6863</v>
      </c>
      <c r="C19" s="13">
        <v>7569</v>
      </c>
      <c r="D19" s="13">
        <v>6185</v>
      </c>
      <c r="E19" s="13">
        <v>5263</v>
      </c>
      <c r="F19" s="13">
        <v>3950</v>
      </c>
      <c r="G19" s="13">
        <v>10301</v>
      </c>
      <c r="H19" s="13">
        <v>14269</v>
      </c>
      <c r="I19" s="13">
        <v>4180</v>
      </c>
      <c r="J19" s="11">
        <f t="shared" si="2"/>
        <v>58580</v>
      </c>
    </row>
    <row r="20" spans="1:10" ht="17.25" customHeight="1">
      <c r="A20" s="16" t="s">
        <v>29</v>
      </c>
      <c r="B20" s="13">
        <v>15876</v>
      </c>
      <c r="C20" s="13">
        <v>24455</v>
      </c>
      <c r="D20" s="13">
        <v>24446</v>
      </c>
      <c r="E20" s="13">
        <v>23026</v>
      </c>
      <c r="F20" s="13">
        <v>14619</v>
      </c>
      <c r="G20" s="13">
        <v>22836</v>
      </c>
      <c r="H20" s="13">
        <v>23210</v>
      </c>
      <c r="I20" s="13">
        <v>9057</v>
      </c>
      <c r="J20" s="11">
        <f t="shared" si="2"/>
        <v>157525</v>
      </c>
    </row>
    <row r="21" spans="1:10" ht="17.25" customHeight="1">
      <c r="A21" s="12" t="s">
        <v>30</v>
      </c>
      <c r="B21" s="13">
        <f>ROUND(B$20*0.57,0)</f>
        <v>9049</v>
      </c>
      <c r="C21" s="13">
        <f>ROUND(C$20*0.57,0)</f>
        <v>13939</v>
      </c>
      <c r="D21" s="13">
        <f t="shared" ref="D21:I21" si="6">ROUND(D$20*0.57,0)</f>
        <v>13934</v>
      </c>
      <c r="E21" s="13">
        <f t="shared" si="6"/>
        <v>13125</v>
      </c>
      <c r="F21" s="13">
        <f t="shared" si="6"/>
        <v>8333</v>
      </c>
      <c r="G21" s="13">
        <f t="shared" si="6"/>
        <v>13017</v>
      </c>
      <c r="H21" s="13">
        <f t="shared" si="6"/>
        <v>13230</v>
      </c>
      <c r="I21" s="13">
        <f t="shared" si="6"/>
        <v>5162</v>
      </c>
      <c r="J21" s="11">
        <f t="shared" si="2"/>
        <v>89789</v>
      </c>
    </row>
    <row r="22" spans="1:10" ht="17.25" customHeight="1">
      <c r="A22" s="12" t="s">
        <v>31</v>
      </c>
      <c r="B22" s="13">
        <f>ROUND(B$20*0.43,0)</f>
        <v>6827</v>
      </c>
      <c r="C22" s="13">
        <f t="shared" ref="C22:I22" si="7">ROUND(C$20*0.43,0)</f>
        <v>10516</v>
      </c>
      <c r="D22" s="13">
        <f t="shared" si="7"/>
        <v>10512</v>
      </c>
      <c r="E22" s="13">
        <f t="shared" si="7"/>
        <v>9901</v>
      </c>
      <c r="F22" s="13">
        <f t="shared" si="7"/>
        <v>6286</v>
      </c>
      <c r="G22" s="13">
        <f t="shared" si="7"/>
        <v>9819</v>
      </c>
      <c r="H22" s="13">
        <f t="shared" si="7"/>
        <v>9980</v>
      </c>
      <c r="I22" s="13">
        <f t="shared" si="7"/>
        <v>3895</v>
      </c>
      <c r="J22" s="11">
        <f t="shared" si="2"/>
        <v>67736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853</v>
      </c>
      <c r="J23" s="11">
        <f t="shared" si="2"/>
        <v>853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25081.94</v>
      </c>
      <c r="J31" s="24">
        <f t="shared" ref="J31:J71" si="9">SUM(B31:I31)</f>
        <v>25081.94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453672.2</v>
      </c>
      <c r="C43" s="23">
        <f t="shared" ref="C43:I43" si="10">+C44+C52</f>
        <v>645178.64</v>
      </c>
      <c r="D43" s="23">
        <f t="shared" si="10"/>
        <v>623869.63</v>
      </c>
      <c r="E43" s="23">
        <f t="shared" si="10"/>
        <v>501057.57</v>
      </c>
      <c r="F43" s="23">
        <f t="shared" si="10"/>
        <v>343001.53</v>
      </c>
      <c r="G43" s="23">
        <f t="shared" si="10"/>
        <v>707235.66</v>
      </c>
      <c r="H43" s="23">
        <f t="shared" si="10"/>
        <v>882741.96</v>
      </c>
      <c r="I43" s="23">
        <f t="shared" si="10"/>
        <v>381418.54000000004</v>
      </c>
      <c r="J43" s="23">
        <f t="shared" si="9"/>
        <v>4538175.7300000004</v>
      </c>
    </row>
    <row r="44" spans="1:10" ht="17.25" customHeight="1">
      <c r="A44" s="16" t="s">
        <v>52</v>
      </c>
      <c r="B44" s="24">
        <f>SUM(B45:B51)</f>
        <v>438699.27</v>
      </c>
      <c r="C44" s="24">
        <f t="shared" ref="C44:J44" si="11">SUM(C45:C51)</f>
        <v>624719.49</v>
      </c>
      <c r="D44" s="24">
        <f t="shared" si="11"/>
        <v>603513.93000000005</v>
      </c>
      <c r="E44" s="24">
        <f t="shared" si="11"/>
        <v>482151.07</v>
      </c>
      <c r="F44" s="24">
        <f t="shared" si="11"/>
        <v>323727.03000000003</v>
      </c>
      <c r="G44" s="24">
        <f t="shared" si="11"/>
        <v>689266.99</v>
      </c>
      <c r="H44" s="24">
        <f t="shared" si="11"/>
        <v>857505.82</v>
      </c>
      <c r="I44" s="24">
        <f t="shared" si="11"/>
        <v>366243.39</v>
      </c>
      <c r="J44" s="24">
        <f t="shared" si="11"/>
        <v>4385826.9899999993</v>
      </c>
    </row>
    <row r="45" spans="1:10" ht="17.25" customHeight="1">
      <c r="A45" s="37" t="s">
        <v>53</v>
      </c>
      <c r="B45" s="24">
        <f t="shared" ref="B45:I45" si="12">ROUND(B26*B7,2)</f>
        <v>438699.27</v>
      </c>
      <c r="C45" s="24">
        <f t="shared" si="12"/>
        <v>623334.02</v>
      </c>
      <c r="D45" s="24">
        <f t="shared" si="12"/>
        <v>603513.93000000005</v>
      </c>
      <c r="E45" s="24">
        <f t="shared" si="12"/>
        <v>471801.37</v>
      </c>
      <c r="F45" s="24">
        <f t="shared" si="12"/>
        <v>323727.03000000003</v>
      </c>
      <c r="G45" s="24">
        <f t="shared" si="12"/>
        <v>689266.99</v>
      </c>
      <c r="H45" s="24">
        <f t="shared" si="12"/>
        <v>857505.82</v>
      </c>
      <c r="I45" s="24">
        <f t="shared" si="12"/>
        <v>341161.45</v>
      </c>
      <c r="J45" s="24">
        <f t="shared" si="9"/>
        <v>4349009.88</v>
      </c>
    </row>
    <row r="46" spans="1:10" ht="17.25" customHeight="1">
      <c r="A46" s="37" t="s">
        <v>54</v>
      </c>
      <c r="B46" s="20">
        <v>0</v>
      </c>
      <c r="C46" s="24">
        <f>ROUND(C27*C7,2)</f>
        <v>1385.47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1385.47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14144.89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14144.89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-3795.19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-3795.19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25081.94</v>
      </c>
      <c r="J49" s="24">
        <f>SUM(B49:I49)</f>
        <v>25081.94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-68523</v>
      </c>
      <c r="C56" s="38">
        <f t="shared" si="13"/>
        <v>-97087.91</v>
      </c>
      <c r="D56" s="38">
        <f t="shared" si="13"/>
        <v>-84835.94</v>
      </c>
      <c r="E56" s="38">
        <f t="shared" si="13"/>
        <v>-414719.5</v>
      </c>
      <c r="F56" s="38">
        <f t="shared" si="13"/>
        <v>-49902.66</v>
      </c>
      <c r="G56" s="38">
        <f t="shared" si="13"/>
        <v>-83475.33</v>
      </c>
      <c r="H56" s="38">
        <f t="shared" si="13"/>
        <v>-91442.61</v>
      </c>
      <c r="I56" s="38">
        <f t="shared" si="13"/>
        <v>-60825</v>
      </c>
      <c r="J56" s="38">
        <f t="shared" si="9"/>
        <v>-950811.95</v>
      </c>
    </row>
    <row r="57" spans="1:10" ht="18.75" customHeight="1">
      <c r="A57" s="16" t="s">
        <v>102</v>
      </c>
      <c r="B57" s="38">
        <f t="shared" ref="B57:I57" si="14">B58+B59+B60+B61+B62+B63</f>
        <v>-68523</v>
      </c>
      <c r="C57" s="38">
        <f t="shared" si="14"/>
        <v>-96885</v>
      </c>
      <c r="D57" s="38">
        <f t="shared" si="14"/>
        <v>-83709</v>
      </c>
      <c r="E57" s="38">
        <f t="shared" si="14"/>
        <v>-62370</v>
      </c>
      <c r="F57" s="38">
        <f t="shared" si="14"/>
        <v>-48402</v>
      </c>
      <c r="G57" s="38">
        <f t="shared" si="14"/>
        <v>-83082</v>
      </c>
      <c r="H57" s="38">
        <f t="shared" si="14"/>
        <v>-91419</v>
      </c>
      <c r="I57" s="38">
        <f t="shared" si="14"/>
        <v>-60825</v>
      </c>
      <c r="J57" s="38">
        <f t="shared" si="9"/>
        <v>-595215</v>
      </c>
    </row>
    <row r="58" spans="1:10" ht="18.75" customHeight="1">
      <c r="A58" s="12" t="s">
        <v>103</v>
      </c>
      <c r="B58" s="38">
        <f>-ROUND(B9*$D$3,2)</f>
        <v>-68523</v>
      </c>
      <c r="C58" s="38">
        <f t="shared" ref="C58:I58" si="15">-ROUND(C9*$D$3,2)</f>
        <v>-96885</v>
      </c>
      <c r="D58" s="38">
        <f t="shared" si="15"/>
        <v>-83709</v>
      </c>
      <c r="E58" s="38">
        <f t="shared" si="15"/>
        <v>-62370</v>
      </c>
      <c r="F58" s="38">
        <f t="shared" si="15"/>
        <v>-48402</v>
      </c>
      <c r="G58" s="38">
        <f t="shared" si="15"/>
        <v>-83082</v>
      </c>
      <c r="H58" s="38">
        <f t="shared" si="15"/>
        <v>-91419</v>
      </c>
      <c r="I58" s="38">
        <f t="shared" si="15"/>
        <v>-60825</v>
      </c>
      <c r="J58" s="38">
        <f t="shared" si="9"/>
        <v>-595215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 t="shared" ref="C64:I64" si="16">SUM(C65:C85)</f>
        <v>-202.91</v>
      </c>
      <c r="D64" s="52">
        <f t="shared" si="16"/>
        <v>-1126.9399999999998</v>
      </c>
      <c r="E64" s="52">
        <f t="shared" si="16"/>
        <v>-352349.5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52">
        <f t="shared" si="16"/>
        <v>0</v>
      </c>
      <c r="J64" s="38">
        <f t="shared" si="9"/>
        <v>-355596.94999999995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385149.2</v>
      </c>
      <c r="C89" s="25">
        <f t="shared" si="17"/>
        <v>548090.73</v>
      </c>
      <c r="D89" s="25">
        <f t="shared" si="17"/>
        <v>539033.69000000006</v>
      </c>
      <c r="E89" s="25">
        <f t="shared" si="17"/>
        <v>86338.07</v>
      </c>
      <c r="F89" s="25">
        <f t="shared" si="17"/>
        <v>293098.87000000005</v>
      </c>
      <c r="G89" s="25">
        <f t="shared" si="17"/>
        <v>623760.33000000007</v>
      </c>
      <c r="H89" s="25">
        <f t="shared" si="17"/>
        <v>791299.35</v>
      </c>
      <c r="I89" s="25">
        <f t="shared" si="17"/>
        <v>320593.54000000004</v>
      </c>
      <c r="J89" s="53">
        <f>SUM(B89:I89)</f>
        <v>3587363.7800000007</v>
      </c>
    </row>
    <row r="90" spans="1:10" ht="18.75" customHeight="1">
      <c r="A90" s="16" t="s">
        <v>110</v>
      </c>
      <c r="B90" s="25">
        <f t="shared" ref="B90:I90" si="18">+B44+B57+B64+B86</f>
        <v>370176.27</v>
      </c>
      <c r="C90" s="25">
        <f t="shared" si="18"/>
        <v>527631.57999999996</v>
      </c>
      <c r="D90" s="25">
        <f t="shared" si="18"/>
        <v>518677.99000000005</v>
      </c>
      <c r="E90" s="25">
        <f t="shared" si="18"/>
        <v>67431.570000000007</v>
      </c>
      <c r="F90" s="25">
        <f t="shared" si="18"/>
        <v>273824.37000000005</v>
      </c>
      <c r="G90" s="25">
        <f t="shared" si="18"/>
        <v>605791.66</v>
      </c>
      <c r="H90" s="25">
        <f t="shared" si="18"/>
        <v>766063.21</v>
      </c>
      <c r="I90" s="25">
        <f t="shared" si="18"/>
        <v>305418.39</v>
      </c>
      <c r="J90" s="53">
        <f>SUM(B90:I90)</f>
        <v>3435015.0400000005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3587363.8</v>
      </c>
    </row>
    <row r="98" spans="1:10" ht="18.75" customHeight="1">
      <c r="A98" s="27" t="s">
        <v>83</v>
      </c>
      <c r="B98" s="28">
        <v>48161.62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48161.62</v>
      </c>
    </row>
    <row r="99" spans="1:10" ht="18.75" customHeight="1">
      <c r="A99" s="27" t="s">
        <v>84</v>
      </c>
      <c r="B99" s="28">
        <v>336987.59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336987.59</v>
      </c>
    </row>
    <row r="100" spans="1:10" ht="18.75" customHeight="1">
      <c r="A100" s="27" t="s">
        <v>85</v>
      </c>
      <c r="B100" s="44">
        <v>0</v>
      </c>
      <c r="C100" s="28">
        <f>+C89</f>
        <v>548090.73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548090.73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539033.69000000006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539033.69000000006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20006.95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20006.95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32930.54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32930.54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32564.44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32564.44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836.15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836.15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293098.87000000005</v>
      </c>
      <c r="G106" s="44">
        <v>0</v>
      </c>
      <c r="H106" s="44">
        <v>0</v>
      </c>
      <c r="I106" s="44">
        <v>0</v>
      </c>
      <c r="J106" s="45">
        <f t="shared" si="20"/>
        <v>293098.87000000005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81396.100000000006</v>
      </c>
      <c r="H107" s="44">
        <v>0</v>
      </c>
      <c r="I107" s="44">
        <v>0</v>
      </c>
      <c r="J107" s="45">
        <f t="shared" si="20"/>
        <v>81396.100000000006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111572.24</v>
      </c>
      <c r="H108" s="44">
        <v>0</v>
      </c>
      <c r="I108" s="44">
        <v>0</v>
      </c>
      <c r="J108" s="45">
        <f t="shared" si="20"/>
        <v>111572.24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148781.23000000001</v>
      </c>
      <c r="H109" s="44">
        <v>0</v>
      </c>
      <c r="I109" s="44">
        <v>0</v>
      </c>
      <c r="J109" s="45">
        <f t="shared" si="20"/>
        <v>148781.23000000001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282010.76</v>
      </c>
      <c r="H110" s="44">
        <v>0</v>
      </c>
      <c r="I110" s="44">
        <v>0</v>
      </c>
      <c r="J110" s="45">
        <f t="shared" si="20"/>
        <v>282010.76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217602.33</v>
      </c>
      <c r="I111" s="44">
        <v>0</v>
      </c>
      <c r="J111" s="45">
        <f t="shared" si="20"/>
        <v>217602.33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23190.57</v>
      </c>
      <c r="I112" s="44">
        <v>0</v>
      </c>
      <c r="J112" s="45">
        <f t="shared" si="20"/>
        <v>23190.57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134298.89000000001</v>
      </c>
      <c r="I113" s="44">
        <v>0</v>
      </c>
      <c r="J113" s="45">
        <f t="shared" si="20"/>
        <v>134298.89000000001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107091.53</v>
      </c>
      <c r="I114" s="44">
        <v>0</v>
      </c>
      <c r="J114" s="45">
        <f t="shared" si="20"/>
        <v>107091.53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309116.03000000003</v>
      </c>
      <c r="I115" s="44">
        <v>0</v>
      </c>
      <c r="J115" s="45">
        <f t="shared" si="20"/>
        <v>309116.03000000003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0</v>
      </c>
      <c r="J116" s="45">
        <f t="shared" si="20"/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116285.72</v>
      </c>
      <c r="J117" s="45">
        <f t="shared" si="20"/>
        <v>116285.72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204307.82</v>
      </c>
      <c r="J118" s="48">
        <f t="shared" si="20"/>
        <v>204307.82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2013-09-19T20:30:07Z</dcterms:modified>
</cp:coreProperties>
</file>