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D64"/>
  <c r="E64"/>
  <c r="F64"/>
  <c r="G64"/>
  <c r="H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64" l="1"/>
  <c r="I56"/>
  <c r="G56"/>
  <c r="E56"/>
  <c r="C56"/>
  <c r="H56"/>
  <c r="F56"/>
  <c r="D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4" s="1"/>
  <c r="C46"/>
  <c r="J46" s="1"/>
  <c r="J9"/>
  <c r="J56" l="1"/>
  <c r="E44"/>
  <c r="C90"/>
  <c r="C89" s="1"/>
  <c r="C100" s="1"/>
  <c r="J100" s="1"/>
  <c r="J97" s="1"/>
  <c r="C43"/>
  <c r="J45"/>
  <c r="J44" s="1"/>
  <c r="B44"/>
  <c r="B43" l="1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<sst xmlns="http://schemas.openxmlformats.org/spreadsheetml/2006/main" count="123" uniqueCount="123">
  <si>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</si>
  <si>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</si>
  <si>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</si>
  <si>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</si>
  <si>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</si>
  <si>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</si>
  <si>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</si>
  <si>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</si>
  <si>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</si>
  <si>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</si>
  <si>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</si>
  <si>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</si>
  <si>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</si>
  <si>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</si>
  <si>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</si>
  <si>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</si>
  <si>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</si>
  <si>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</si>
  <si>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</si>
  <si>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</si>
  <si>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</si>
  <si>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</si>
  <si>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</si>
  <si>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</si>
  <si>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</si>
  <si>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</si>
  <si>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</si>
  <si>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</si>
  <si>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</si>
  <si>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</si>
  <si>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</si>
  <si>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</si>
  <si>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</si>
  <si>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</si>
  <si>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</si>
  <si>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</si>
  <si>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</si>
  <si>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</si>
  <si>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</si>
  <si>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</si>
  <si>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</si>
  <si>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</si>
  <si>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</si>
  <si>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</si>
  <si>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</si>
  <si>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</si>
  <si>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</si>
  <si>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</si>
  <si>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</si>
  <si>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</si>
  <si>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</si>
  <si>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</si>
  <si>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</si>
  <si>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</si>
  <si>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</si>
  <si>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</si>
  <si>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</si>
  <si>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</si>
  <si>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</si>
  <si>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</si>
  <si>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</si>
  <si>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</si>
  <si>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</si>
  <si>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</si>
  <si>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</si>
  <si>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</si>
  <si>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</si>
  <si>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</si>
  <si>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</si>
  <si>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</si>
  <si>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</si>
  <si>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</si>
  <si>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</si>
  <si>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</si>
  <si>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</si>
  <si>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</si>
  <si>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</si>
  <si>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</si>
  <si>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</si>
  <si>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</si>
  <si>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</si>
  <si>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</si>
  <si>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</si>
  <si>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</si>
  <si>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</si>
  <si>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</si>
  <si>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</si>
  <si>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</si>
  <si>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</si>
  <si>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</si>
  <si>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</si>
  <si>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</si>
  <si>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</si>
  <si>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</si>
  <si>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</si>
  <si>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</si>
  <si>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</si>
  <si>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</si>
  <si>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</si>
  <si>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</si>
  <si>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</si>
  <si>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</si>
  <si>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</si>
  <si>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</si>
  <si>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</si>
  <si>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</si>
  <si>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</si>
  <si>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</si>
  <si>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</si>
  <si>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</si>
  <si>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</si>
  <si>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</si>
  <si>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</si>
  <si>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</si>
  <si>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</si>
  <si>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</si>
  <si>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</si>
  <si>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</si>
  <si>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</si>
  <si>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</si>
  <si>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</si>
  <si>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</si>
  <si>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14/09/13 - VENCIMENTO 20/09/13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</si>
</sst>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345336</v>
      </c>
      <c r="C7" s="9">
        <f t="shared" si="0"/>
        <v>435120</v>
      </c>
      <c r="D7" s="9">
        <f t="shared" si="0"/>
        <v>428155</v>
      </c>
      <c r="E7" s="9">
        <f t="shared" si="0"/>
        <v>316377</v>
      </c>
      <c r="F7" s="9">
        <f t="shared" si="0"/>
        <v>273771</v>
      </c>
      <c r="G7" s="9">
        <f t="shared" si="0"/>
        <v>470875</v>
      </c>
      <c r="H7" s="9">
        <f t="shared" si="0"/>
        <v>687696</v>
      </c>
      <c r="I7" s="9">
        <f t="shared" si="0"/>
        <v>274728</v>
      </c>
      <c r="J7" s="9">
        <f t="shared" si="0"/>
        <v>3232058</v>
      </c>
    </row>
    <row r="8" spans="1:10" ht="17.25" customHeight="1">
      <c r="A8" s="10" t="s">
        <v>34</v>
      </c>
      <c r="B8" s="11">
        <f>B9+B12</f>
        <v>204456</v>
      </c>
      <c r="C8" s="11">
        <f t="shared" ref="C8:I8" si="1">C9+C12</f>
        <v>268151</v>
      </c>
      <c r="D8" s="11">
        <f t="shared" si="1"/>
        <v>255123</v>
      </c>
      <c r="E8" s="11">
        <f t="shared" si="1"/>
        <v>180820</v>
      </c>
      <c r="F8" s="11">
        <f t="shared" si="1"/>
        <v>164159</v>
      </c>
      <c r="G8" s="11">
        <f t="shared" si="1"/>
        <v>260133</v>
      </c>
      <c r="H8" s="11">
        <f t="shared" si="1"/>
        <v>367723</v>
      </c>
      <c r="I8" s="11">
        <f t="shared" si="1"/>
        <v>169779</v>
      </c>
      <c r="J8" s="11">
        <f t="shared" ref="J8:J23" si="2">SUM(B8:I8)</f>
        <v>1870344</v>
      </c>
    </row>
    <row r="9" spans="1:10" ht="17.25" customHeight="1">
      <c r="A9" s="15" t="s">
        <v>19</v>
      </c>
      <c r="B9" s="13">
        <f>+B10+B11</f>
        <v>34425</v>
      </c>
      <c r="C9" s="13">
        <f t="shared" ref="C9:I9" si="3">+C10+C11</f>
        <v>49759</v>
      </c>
      <c r="D9" s="13">
        <f t="shared" si="3"/>
        <v>44820</v>
      </c>
      <c r="E9" s="13">
        <f t="shared" si="3"/>
        <v>30807</v>
      </c>
      <c r="F9" s="13">
        <f t="shared" si="3"/>
        <v>28069</v>
      </c>
      <c r="G9" s="13">
        <f t="shared" si="3"/>
        <v>36945</v>
      </c>
      <c r="H9" s="13">
        <f t="shared" si="3"/>
        <v>39209</v>
      </c>
      <c r="I9" s="13">
        <f t="shared" si="3"/>
        <v>32753</v>
      </c>
      <c r="J9" s="11">
        <f t="shared" si="2"/>
        <v>296787</v>
      </c>
    </row>
    <row r="10" spans="1:10" ht="17.25" customHeight="1">
      <c r="A10" s="31" t="s">
        <v>20</v>
      </c>
      <c r="B10" s="13">
        <v>34425</v>
      </c>
      <c r="C10" s="13">
        <v>49759</v>
      </c>
      <c r="D10" s="13">
        <v>44820</v>
      </c>
      <c r="E10" s="13">
        <v>30807</v>
      </c>
      <c r="F10" s="13">
        <v>28069</v>
      </c>
      <c r="G10" s="13">
        <v>36945</v>
      </c>
      <c r="H10" s="13">
        <v>39209</v>
      </c>
      <c r="I10" s="13">
        <v>32753</v>
      </c>
      <c r="J10" s="11">
        <f>SUM(B10:I10)</f>
        <v>296787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170031</v>
      </c>
      <c r="C12" s="17">
        <f t="shared" si="4"/>
        <v>218392</v>
      </c>
      <c r="D12" s="17">
        <f t="shared" si="4"/>
        <v>210303</v>
      </c>
      <c r="E12" s="17">
        <f t="shared" si="4"/>
        <v>150013</v>
      </c>
      <c r="F12" s="17">
        <f t="shared" si="4"/>
        <v>136090</v>
      </c>
      <c r="G12" s="17">
        <f t="shared" si="4"/>
        <v>223188</v>
      </c>
      <c r="H12" s="17">
        <f t="shared" si="4"/>
        <v>328514</v>
      </c>
      <c r="I12" s="17">
        <f t="shared" si="4"/>
        <v>137026</v>
      </c>
      <c r="J12" s="11">
        <f t="shared" si="2"/>
        <v>1573557</v>
      </c>
    </row>
    <row r="13" spans="1:10" ht="17.25" customHeight="1">
      <c r="A13" s="14" t="s">
        <v>22</v>
      </c>
      <c r="B13" s="13">
        <v>73284</v>
      </c>
      <c r="C13" s="13">
        <v>103202</v>
      </c>
      <c r="D13" s="13">
        <v>100970</v>
      </c>
      <c r="E13" s="13">
        <v>73273</v>
      </c>
      <c r="F13" s="13">
        <v>64006</v>
      </c>
      <c r="G13" s="13">
        <v>100992</v>
      </c>
      <c r="H13" s="13">
        <v>144024</v>
      </c>
      <c r="I13" s="13">
        <v>58705</v>
      </c>
      <c r="J13" s="11">
        <f t="shared" si="2"/>
        <v>718456</v>
      </c>
    </row>
    <row r="14" spans="1:10" ht="17.25" customHeight="1">
      <c r="A14" s="14" t="s">
        <v>23</v>
      </c>
      <c r="B14" s="13">
        <v>73770</v>
      </c>
      <c r="C14" s="13">
        <v>83621</v>
      </c>
      <c r="D14" s="13">
        <v>82511</v>
      </c>
      <c r="E14" s="13">
        <v>57048</v>
      </c>
      <c r="F14" s="13">
        <v>54897</v>
      </c>
      <c r="G14" s="13">
        <v>93669</v>
      </c>
      <c r="H14" s="13">
        <v>150442</v>
      </c>
      <c r="I14" s="13">
        <v>60670</v>
      </c>
      <c r="J14" s="11">
        <f t="shared" si="2"/>
        <v>656628</v>
      </c>
    </row>
    <row r="15" spans="1:10" ht="17.25" customHeight="1">
      <c r="A15" s="14" t="s">
        <v>24</v>
      </c>
      <c r="B15" s="13">
        <v>22977</v>
      </c>
      <c r="C15" s="13">
        <v>31569</v>
      </c>
      <c r="D15" s="13">
        <v>26822</v>
      </c>
      <c r="E15" s="13">
        <v>19692</v>
      </c>
      <c r="F15" s="13">
        <v>17187</v>
      </c>
      <c r="G15" s="13">
        <v>28527</v>
      </c>
      <c r="H15" s="13">
        <v>34048</v>
      </c>
      <c r="I15" s="13">
        <v>17651</v>
      </c>
      <c r="J15" s="11">
        <f t="shared" si="2"/>
        <v>198473</v>
      </c>
    </row>
    <row r="16" spans="1:10" ht="17.25" customHeight="1">
      <c r="A16" s="16" t="s">
        <v>25</v>
      </c>
      <c r="B16" s="11">
        <f>+B17+B18+B19</f>
        <v>115888</v>
      </c>
      <c r="C16" s="11">
        <f t="shared" ref="C16:I16" si="5">+C17+C18+C19</f>
        <v>130207</v>
      </c>
      <c r="D16" s="11">
        <f t="shared" si="5"/>
        <v>131691</v>
      </c>
      <c r="E16" s="11">
        <f t="shared" si="5"/>
        <v>101247</v>
      </c>
      <c r="F16" s="11">
        <f t="shared" si="5"/>
        <v>86264</v>
      </c>
      <c r="G16" s="11">
        <f t="shared" si="5"/>
        <v>177066</v>
      </c>
      <c r="H16" s="11">
        <f t="shared" si="5"/>
        <v>285119</v>
      </c>
      <c r="I16" s="11">
        <f t="shared" si="5"/>
        <v>86122</v>
      </c>
      <c r="J16" s="11">
        <f t="shared" si="2"/>
        <v>1113604</v>
      </c>
    </row>
    <row r="17" spans="1:10" ht="17.25" customHeight="1">
      <c r="A17" s="12" t="s">
        <v>26</v>
      </c>
      <c r="B17" s="13">
        <v>55500</v>
      </c>
      <c r="C17" s="13">
        <v>69818</v>
      </c>
      <c r="D17" s="13">
        <v>71823</v>
      </c>
      <c r="E17" s="13">
        <v>54608</v>
      </c>
      <c r="F17" s="13">
        <v>45798</v>
      </c>
      <c r="G17" s="13">
        <v>88545</v>
      </c>
      <c r="H17" s="13">
        <v>133689</v>
      </c>
      <c r="I17" s="13">
        <v>43237</v>
      </c>
      <c r="J17" s="11">
        <f t="shared" si="2"/>
        <v>563018</v>
      </c>
    </row>
    <row r="18" spans="1:10" ht="17.25" customHeight="1">
      <c r="A18" s="12" t="s">
        <v>27</v>
      </c>
      <c r="B18" s="13">
        <v>46557</v>
      </c>
      <c r="C18" s="13">
        <v>44574</v>
      </c>
      <c r="D18" s="13">
        <v>45705</v>
      </c>
      <c r="E18" s="13">
        <v>35322</v>
      </c>
      <c r="F18" s="13">
        <v>31711</v>
      </c>
      <c r="G18" s="13">
        <v>69063</v>
      </c>
      <c r="H18" s="13">
        <v>124935</v>
      </c>
      <c r="I18" s="13">
        <v>34220</v>
      </c>
      <c r="J18" s="11">
        <f t="shared" si="2"/>
        <v>432087</v>
      </c>
    </row>
    <row r="19" spans="1:10" ht="17.25" customHeight="1">
      <c r="A19" s="12" t="s">
        <v>28</v>
      </c>
      <c r="B19" s="13">
        <v>13831</v>
      </c>
      <c r="C19" s="13">
        <v>15815</v>
      </c>
      <c r="D19" s="13">
        <v>14163</v>
      </c>
      <c r="E19" s="13">
        <v>11317</v>
      </c>
      <c r="F19" s="13">
        <v>8755</v>
      </c>
      <c r="G19" s="13">
        <v>19458</v>
      </c>
      <c r="H19" s="13">
        <v>26495</v>
      </c>
      <c r="I19" s="13">
        <v>8665</v>
      </c>
      <c r="J19" s="11">
        <f t="shared" si="2"/>
        <v>118499</v>
      </c>
    </row>
    <row r="20" spans="1:10" ht="17.25" customHeight="1">
      <c r="A20" s="16" t="s">
        <v>29</v>
      </c>
      <c r="B20" s="13">
        <v>24992</v>
      </c>
      <c r="C20" s="13">
        <v>36762</v>
      </c>
      <c r="D20" s="13">
        <v>41341</v>
      </c>
      <c r="E20" s="13">
        <v>34310</v>
      </c>
      <c r="F20" s="13">
        <v>23348</v>
      </c>
      <c r="G20" s="13">
        <v>33676</v>
      </c>
      <c r="H20" s="13">
        <v>34854</v>
      </c>
      <c r="I20" s="13">
        <v>15624</v>
      </c>
      <c r="J20" s="11">
        <f t="shared" si="2"/>
        <v>244907</v>
      </c>
    </row>
    <row r="21" spans="1:10" ht="17.25" customHeight="1">
      <c r="A21" s="12" t="s">
        <v>30</v>
      </c>
      <c r="B21" s="13">
        <f>ROUND(B$20*0.57,0)</f>
        <v>14245</v>
      </c>
      <c r="C21" s="13">
        <f>ROUND(C$20*0.57,0)</f>
        <v>20954</v>
      </c>
      <c r="D21" s="13">
        <f t="shared" ref="D21:I21" si="6">ROUND(D$20*0.57,0)</f>
        <v>23564</v>
      </c>
      <c r="E21" s="13">
        <f t="shared" si="6"/>
        <v>19557</v>
      </c>
      <c r="F21" s="13">
        <f t="shared" si="6"/>
        <v>13308</v>
      </c>
      <c r="G21" s="13">
        <f t="shared" si="6"/>
        <v>19195</v>
      </c>
      <c r="H21" s="13">
        <f t="shared" si="6"/>
        <v>19867</v>
      </c>
      <c r="I21" s="13">
        <f t="shared" si="6"/>
        <v>8906</v>
      </c>
      <c r="J21" s="11">
        <f t="shared" si="2"/>
        <v>139596</v>
      </c>
    </row>
    <row r="22" spans="1:10" ht="17.25" customHeight="1">
      <c r="A22" s="12" t="s">
        <v>31</v>
      </c>
      <c r="B22" s="13">
        <f>ROUND(B$20*0.43,0)</f>
        <v>10747</v>
      </c>
      <c r="C22" s="13">
        <f t="shared" ref="C22:I22" si="7">ROUND(C$20*0.43,0)</f>
        <v>15808</v>
      </c>
      <c r="D22" s="13">
        <f t="shared" si="7"/>
        <v>17777</v>
      </c>
      <c r="E22" s="13">
        <f t="shared" si="7"/>
        <v>14753</v>
      </c>
      <c r="F22" s="13">
        <f t="shared" si="7"/>
        <v>10040</v>
      </c>
      <c r="G22" s="13">
        <f t="shared" si="7"/>
        <v>14481</v>
      </c>
      <c r="H22" s="13">
        <f t="shared" si="7"/>
        <v>14987</v>
      </c>
      <c r="I22" s="13">
        <f t="shared" si="7"/>
        <v>6718</v>
      </c>
      <c r="J22" s="11">
        <f t="shared" si="2"/>
        <v>105311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3203</v>
      </c>
      <c r="J23" s="11">
        <f t="shared" si="2"/>
        <v>3203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19762.009999999998</v>
      </c>
      <c r="J31" s="24">
        <f t="shared" ref="J31:J71" si="9">SUM(B31:I31)</f>
        <v>19762.009999999998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799196.45000000007</v>
      </c>
      <c r="C43" s="23">
        <f t="shared" ref="C43:I43" si="10">+C44+C52</f>
        <v>1147482.7399999998</v>
      </c>
      <c r="D43" s="23">
        <f t="shared" si="10"/>
        <v>1188148.46</v>
      </c>
      <c r="E43" s="23">
        <f t="shared" si="10"/>
        <v>885073.33</v>
      </c>
      <c r="F43" s="23">
        <f t="shared" si="10"/>
        <v>659268.97</v>
      </c>
      <c r="G43" s="23">
        <f t="shared" si="10"/>
        <v>1151647.3199999998</v>
      </c>
      <c r="H43" s="23">
        <f t="shared" si="10"/>
        <v>1449523.3299999998</v>
      </c>
      <c r="I43" s="23">
        <f t="shared" si="10"/>
        <v>656866.41</v>
      </c>
      <c r="J43" s="23">
        <f t="shared" si="9"/>
        <v>7937207.0099999998</v>
      </c>
    </row>
    <row r="44" spans="1:10" ht="17.25" customHeight="1">
      <c r="A44" s="16" t="s">
        <v>52</v>
      </c>
      <c r="B44" s="24">
        <f>SUM(B45:B51)</f>
        <v>784223.52</v>
      </c>
      <c r="C44" s="24">
        <f t="shared" ref="C44:J44" si="11">SUM(C45:C51)</f>
        <v>1127023.5899999999</v>
      </c>
      <c r="D44" s="24">
        <f t="shared" si="11"/>
        <v>1167792.76</v>
      </c>
      <c r="E44" s="24">
        <f t="shared" si="11"/>
        <v>866166.83</v>
      </c>
      <c r="F44" s="24">
        <f t="shared" si="11"/>
        <v>639994.47</v>
      </c>
      <c r="G44" s="24">
        <f t="shared" si="11"/>
        <v>1133678.6499999999</v>
      </c>
      <c r="H44" s="24">
        <f t="shared" si="11"/>
        <v>1424287.19</v>
      </c>
      <c r="I44" s="24">
        <f t="shared" si="11"/>
        <v>641691.26</v>
      </c>
      <c r="J44" s="24">
        <f t="shared" si="11"/>
        <v>7784858.2699999986</v>
      </c>
    </row>
    <row r="45" spans="1:10" ht="17.25" customHeight="1">
      <c r="A45" s="37" t="s">
        <v>53</v>
      </c>
      <c r="B45" s="24">
        <f t="shared" ref="B45:I45" si="12">ROUND(B26*B7,2)</f>
        <v>784223.52</v>
      </c>
      <c r="C45" s="24">
        <f t="shared" si="12"/>
        <v>1124524.1299999999</v>
      </c>
      <c r="D45" s="24">
        <f t="shared" si="12"/>
        <v>1167792.76</v>
      </c>
      <c r="E45" s="24">
        <f t="shared" si="12"/>
        <v>847573.98</v>
      </c>
      <c r="F45" s="24">
        <f t="shared" si="12"/>
        <v>639994.47</v>
      </c>
      <c r="G45" s="24">
        <f t="shared" si="12"/>
        <v>1133678.6499999999</v>
      </c>
      <c r="H45" s="24">
        <f t="shared" si="12"/>
        <v>1424287.19</v>
      </c>
      <c r="I45" s="24">
        <f t="shared" si="12"/>
        <v>621929.25</v>
      </c>
      <c r="J45" s="24">
        <f t="shared" si="9"/>
        <v>7744003.9499999993</v>
      </c>
    </row>
    <row r="46" spans="1:10" ht="17.25" customHeight="1">
      <c r="A46" s="37" t="s">
        <v>54</v>
      </c>
      <c r="B46" s="20">
        <v>0</v>
      </c>
      <c r="C46" s="24">
        <f>ROUND(C27*C7,2)</f>
        <v>2499.46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2499.46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25410.77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25410.77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-6817.92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-6817.92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19762.009999999998</v>
      </c>
      <c r="J49" s="24">
        <f>SUM(B49:I49)</f>
        <v>19762.009999999998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-103275</v>
      </c>
      <c r="C56" s="38">
        <f t="shared" si="13"/>
        <v>-149479.91</v>
      </c>
      <c r="D56" s="38">
        <f t="shared" si="13"/>
        <v>-135586.94</v>
      </c>
      <c r="E56" s="38">
        <f t="shared" si="13"/>
        <v>-804770.5</v>
      </c>
      <c r="F56" s="38">
        <f t="shared" si="13"/>
        <v>-85707.66</v>
      </c>
      <c r="G56" s="38">
        <f t="shared" si="13"/>
        <v>-111228.33</v>
      </c>
      <c r="H56" s="38">
        <f t="shared" si="13"/>
        <v>-117650.61</v>
      </c>
      <c r="I56" s="38">
        <f t="shared" si="13"/>
        <v>-98259</v>
      </c>
      <c r="J56" s="38">
        <f t="shared" si="9"/>
        <v>-1605957.9500000002</v>
      </c>
    </row>
    <row r="57" spans="1:10" ht="18.75" customHeight="1">
      <c r="A57" s="16" t="s">
        <v>102</v>
      </c>
      <c r="B57" s="38">
        <f t="shared" ref="B57:I57" si="14">B58+B59+B60+B61+B62+B63</f>
        <v>-103275</v>
      </c>
      <c r="C57" s="38">
        <f t="shared" si="14"/>
        <v>-149277</v>
      </c>
      <c r="D57" s="38">
        <f t="shared" si="14"/>
        <v>-134460</v>
      </c>
      <c r="E57" s="38">
        <f t="shared" si="14"/>
        <v>-92421</v>
      </c>
      <c r="F57" s="38">
        <f t="shared" si="14"/>
        <v>-84207</v>
      </c>
      <c r="G57" s="38">
        <f t="shared" si="14"/>
        <v>-110835</v>
      </c>
      <c r="H57" s="38">
        <f t="shared" si="14"/>
        <v>-117627</v>
      </c>
      <c r="I57" s="38">
        <f t="shared" si="14"/>
        <v>-98259</v>
      </c>
      <c r="J57" s="38">
        <f t="shared" si="9"/>
        <v>-890361</v>
      </c>
    </row>
    <row r="58" spans="1:10" ht="18.75" customHeight="1">
      <c r="A58" s="12" t="s">
        <v>103</v>
      </c>
      <c r="B58" s="38">
        <f>-ROUND(B9*$D$3,2)</f>
        <v>-103275</v>
      </c>
      <c r="C58" s="38">
        <f t="shared" ref="C58:I58" si="15">-ROUND(C9*$D$3,2)</f>
        <v>-149277</v>
      </c>
      <c r="D58" s="38">
        <f t="shared" si="15"/>
        <v>-134460</v>
      </c>
      <c r="E58" s="38">
        <f t="shared" si="15"/>
        <v>-92421</v>
      </c>
      <c r="F58" s="38">
        <f t="shared" si="15"/>
        <v>-84207</v>
      </c>
      <c r="G58" s="38">
        <f t="shared" si="15"/>
        <v>-110835</v>
      </c>
      <c r="H58" s="38">
        <f t="shared" si="15"/>
        <v>-117627</v>
      </c>
      <c r="I58" s="38">
        <f t="shared" si="15"/>
        <v>-98259</v>
      </c>
      <c r="J58" s="38">
        <f t="shared" si="9"/>
        <v>-890361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 t="shared" ref="C64:I64" si="16">SUM(C65:C85)</f>
        <v>-202.91</v>
      </c>
      <c r="D64" s="52">
        <f t="shared" si="16"/>
        <v>-1126.9399999999998</v>
      </c>
      <c r="E64" s="52">
        <f t="shared" si="16"/>
        <v>-712349.5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20">
        <v>0</v>
      </c>
      <c r="J64" s="38">
        <f t="shared" si="9"/>
        <v>-715596.95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-710000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695921.45000000007</v>
      </c>
      <c r="C89" s="25">
        <f t="shared" si="17"/>
        <v>998002.82999999984</v>
      </c>
      <c r="D89" s="25">
        <f t="shared" si="17"/>
        <v>1052561.52</v>
      </c>
      <c r="E89" s="25">
        <f t="shared" si="17"/>
        <v>80302.829999999958</v>
      </c>
      <c r="F89" s="25">
        <f t="shared" si="17"/>
        <v>573561.30999999994</v>
      </c>
      <c r="G89" s="25">
        <f t="shared" si="17"/>
        <v>1040418.99</v>
      </c>
      <c r="H89" s="25">
        <f t="shared" si="17"/>
        <v>1331872.7199999997</v>
      </c>
      <c r="I89" s="25">
        <f t="shared" si="17"/>
        <v>558607.41</v>
      </c>
      <c r="J89" s="53">
        <f>SUM(B89:I89)</f>
        <v>6331249.0599999996</v>
      </c>
    </row>
    <row r="90" spans="1:10" ht="18.75" customHeight="1">
      <c r="A90" s="16" t="s">
        <v>110</v>
      </c>
      <c r="B90" s="25">
        <f t="shared" ref="B90:I90" si="18">+B44+B57+B64+B86</f>
        <v>680948.52</v>
      </c>
      <c r="C90" s="25">
        <f t="shared" si="18"/>
        <v>977543.67999999982</v>
      </c>
      <c r="D90" s="25">
        <f t="shared" si="18"/>
        <v>1032205.8200000001</v>
      </c>
      <c r="E90" s="25">
        <f t="shared" si="18"/>
        <v>61396.329999999958</v>
      </c>
      <c r="F90" s="25">
        <f t="shared" si="18"/>
        <v>554286.80999999994</v>
      </c>
      <c r="G90" s="25">
        <f t="shared" si="18"/>
        <v>1022450.32</v>
      </c>
      <c r="H90" s="25">
        <f t="shared" si="18"/>
        <v>1306636.5799999998</v>
      </c>
      <c r="I90" s="25">
        <f t="shared" si="18"/>
        <v>543432.26</v>
      </c>
      <c r="J90" s="53">
        <f>SUM(B90:I90)</f>
        <v>6178900.3199999994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6331249.04</v>
      </c>
    </row>
    <row r="98" spans="1:10" ht="18.75" customHeight="1">
      <c r="A98" s="27" t="s">
        <v>83</v>
      </c>
      <c r="B98" s="28">
        <v>87008.15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87008.15</v>
      </c>
    </row>
    <row r="99" spans="1:10" ht="18.75" customHeight="1">
      <c r="A99" s="27" t="s">
        <v>84</v>
      </c>
      <c r="B99" s="28">
        <v>608913.30000000005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608913.30000000005</v>
      </c>
    </row>
    <row r="100" spans="1:10" ht="18.75" customHeight="1">
      <c r="A100" s="27" t="s">
        <v>85</v>
      </c>
      <c r="B100" s="44">
        <v>0</v>
      </c>
      <c r="C100" s="28">
        <f>+C89</f>
        <v>998002.82999999984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998002.82999999984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1052561.52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1052561.52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18216.3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18216.3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30636.55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30636.55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30688.68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30688.68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761.31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761.31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573561.30999999994</v>
      </c>
      <c r="G106" s="44">
        <v>0</v>
      </c>
      <c r="H106" s="44">
        <v>0</v>
      </c>
      <c r="I106" s="44">
        <v>0</v>
      </c>
      <c r="J106" s="45">
        <f t="shared" si="20"/>
        <v>573561.30999999994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135853.39000000001</v>
      </c>
      <c r="H107" s="44">
        <v>0</v>
      </c>
      <c r="I107" s="44">
        <v>0</v>
      </c>
      <c r="J107" s="45">
        <f t="shared" si="20"/>
        <v>135853.39000000001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186154.14</v>
      </c>
      <c r="H108" s="44">
        <v>0</v>
      </c>
      <c r="I108" s="44">
        <v>0</v>
      </c>
      <c r="J108" s="45">
        <f t="shared" si="20"/>
        <v>186154.14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247862.66</v>
      </c>
      <c r="H109" s="44">
        <v>0</v>
      </c>
      <c r="I109" s="44">
        <v>0</v>
      </c>
      <c r="J109" s="45">
        <f t="shared" si="20"/>
        <v>247862.66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470548.8</v>
      </c>
      <c r="H110" s="44">
        <v>0</v>
      </c>
      <c r="I110" s="44">
        <v>0</v>
      </c>
      <c r="J110" s="45">
        <f t="shared" si="20"/>
        <v>470548.8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413970.67</v>
      </c>
      <c r="I111" s="44">
        <v>0</v>
      </c>
      <c r="J111" s="45">
        <f t="shared" si="20"/>
        <v>413970.67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33999.51</v>
      </c>
      <c r="I112" s="44">
        <v>0</v>
      </c>
      <c r="J112" s="45">
        <f t="shared" si="20"/>
        <v>33999.51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210434.39</v>
      </c>
      <c r="I113" s="44">
        <v>0</v>
      </c>
      <c r="J113" s="45">
        <f t="shared" si="20"/>
        <v>210434.39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167790.64</v>
      </c>
      <c r="I114" s="44">
        <v>0</v>
      </c>
      <c r="J114" s="45">
        <f t="shared" si="20"/>
        <v>167790.64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505677.49</v>
      </c>
      <c r="I115" s="44">
        <v>0</v>
      </c>
      <c r="J115" s="45">
        <f t="shared" si="20"/>
        <v>505677.49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202470.54</v>
      </c>
      <c r="J117" s="45">
        <f t="shared" si="20"/>
        <v>202470.54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356136.86</v>
      </c>
      <c r="J118" s="48">
        <f t="shared" si="20"/>
        <v>356136.86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2013-09-19T18:52:16Z</dcterms:modified>
</cp:coreProperties>
</file>