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64" l="1"/>
  <c r="H56"/>
  <c r="F56"/>
  <c r="D56"/>
  <c r="I56"/>
  <c r="G56"/>
  <c r="E56"/>
  <c r="C56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C45"/>
  <c r="C44" s="1"/>
  <c r="C46"/>
  <c r="J46" s="1"/>
  <c r="J9"/>
  <c r="J56" l="1"/>
  <c r="C90"/>
  <c r="C89" s="1"/>
  <c r="C100" s="1"/>
  <c r="J100" s="1"/>
  <c r="J97" s="1"/>
  <c r="C43"/>
  <c r="J45"/>
  <c r="J44" s="1"/>
  <c r="B44"/>
  <c r="E44"/>
  <c r="E90" l="1"/>
  <c r="E89" s="1"/>
  <c r="E43"/>
  <c r="B43"/>
  <c r="J43" s="1"/>
  <c r="B90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<sst xmlns="http://schemas.openxmlformats.org/spreadsheetml/2006/main" count="123" uniqueCount="123">
  <si>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</si>
  <si>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</si>
  <si>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</si>
  <si>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</si>
  <si>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</si>
  <si>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</si>
  <si>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</si>
  <si>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</si>
  <si>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</si>
  <si>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</si>
  <si>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</si>
  <si>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</si>
  <si>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</si>
  <si>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</si>
  <si>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</si>
  <si>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</si>
  <si>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</si>
  <si>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</si>
  <si>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</si>
  <si>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</si>
  <si>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</si>
  <si>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</si>
  <si>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</si>
  <si>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</si>
  <si>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</si>
  <si>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</si>
  <si>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</si>
  <si>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</si>
  <si>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</si>
  <si>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</si>
  <si>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</si>
  <si>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</si>
  <si>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</si>
  <si>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</si>
  <si>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</si>
  <si>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</si>
  <si>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</si>
  <si>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</si>
  <si>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</si>
  <si>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</si>
  <si>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</si>
  <si>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</si>
  <si>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</si>
  <si>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</si>
  <si>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</si>
  <si>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</si>
  <si>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</si>
  <si>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</si>
  <si>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</si>
  <si>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</si>
  <si>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</si>
  <si>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</si>
  <si>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</si>
  <si>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</si>
  <si>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</si>
  <si>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</si>
  <si>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</si>
  <si>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</si>
  <si>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</si>
  <si>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</si>
  <si>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</si>
  <si>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</si>
  <si>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</si>
  <si>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</si>
  <si>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</si>
  <si>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</si>
  <si>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</si>
  <si>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</si>
  <si>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</si>
  <si>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</si>
  <si>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</si>
  <si>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</si>
  <si>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</si>
  <si>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</si>
  <si>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</si>
  <si>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</si>
  <si>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</si>
  <si>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</si>
  <si>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</si>
  <si>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</si>
  <si>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</si>
  <si>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</si>
  <si>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</si>
  <si>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</si>
  <si>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</si>
  <si>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</si>
  <si>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</si>
  <si>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</si>
  <si>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</si>
  <si>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</si>
  <si>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</si>
  <si>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</si>
  <si>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</si>
  <si>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</si>
  <si>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</si>
  <si>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</si>
  <si>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</si>
  <si>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</si>
  <si>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</si>
  <si>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</si>
  <si>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</si>
  <si>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</si>
  <si>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</si>
  <si>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</si>
  <si>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</si>
  <si>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</si>
  <si>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</si>
  <si>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</si>
  <si>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</si>
  <si>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</si>
  <si>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</si>
  <si>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</si>
  <si>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</si>
  <si>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</si>
  <si>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</si>
  <si>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</si>
  <si>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</si>
  <si>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</si>
  <si>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</si>
  <si>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</si>
  <si>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</si>
  <si>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</si>
  <si>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12/09/13 - VENCIMENTO 19/09/13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</si>
</sst>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625939</v>
      </c>
      <c r="C7" s="9">
        <f t="shared" si="0"/>
        <v>773405</v>
      </c>
      <c r="D7" s="9">
        <f t="shared" si="0"/>
        <v>707706</v>
      </c>
      <c r="E7" s="9">
        <f t="shared" si="0"/>
        <v>532532</v>
      </c>
      <c r="F7" s="9">
        <f t="shared" si="0"/>
        <v>544241</v>
      </c>
      <c r="G7" s="9">
        <f t="shared" si="0"/>
        <v>820213</v>
      </c>
      <c r="H7" s="9">
        <f t="shared" si="0"/>
        <v>1234517</v>
      </c>
      <c r="I7" s="9">
        <f t="shared" si="0"/>
        <v>564614</v>
      </c>
      <c r="J7" s="9">
        <f t="shared" si="0"/>
        <v>5803167</v>
      </c>
    </row>
    <row r="8" spans="1:10" ht="17.25" customHeight="1">
      <c r="A8" s="10" t="s">
        <v>34</v>
      </c>
      <c r="B8" s="11">
        <f>B9+B12</f>
        <v>371959</v>
      </c>
      <c r="C8" s="11">
        <f t="shared" ref="C8:I8" si="1">C9+C12</f>
        <v>473032</v>
      </c>
      <c r="D8" s="11">
        <f t="shared" si="1"/>
        <v>416741</v>
      </c>
      <c r="E8" s="11">
        <f t="shared" si="1"/>
        <v>300515</v>
      </c>
      <c r="F8" s="11">
        <f t="shared" si="1"/>
        <v>322158</v>
      </c>
      <c r="G8" s="11">
        <f t="shared" si="1"/>
        <v>461275</v>
      </c>
      <c r="H8" s="11">
        <f t="shared" si="1"/>
        <v>667564</v>
      </c>
      <c r="I8" s="11">
        <f t="shared" si="1"/>
        <v>345717</v>
      </c>
      <c r="J8" s="11">
        <f t="shared" ref="J8:J23" si="2">SUM(B8:I8)</f>
        <v>3358961</v>
      </c>
    </row>
    <row r="9" spans="1:10" ht="17.25" customHeight="1">
      <c r="A9" s="15" t="s">
        <v>19</v>
      </c>
      <c r="B9" s="13">
        <f>+B10+B11</f>
        <v>44424</v>
      </c>
      <c r="C9" s="13">
        <f t="shared" ref="C9:I9" si="3">+C10+C11</f>
        <v>59539</v>
      </c>
      <c r="D9" s="13">
        <f t="shared" si="3"/>
        <v>49851</v>
      </c>
      <c r="E9" s="13">
        <f t="shared" si="3"/>
        <v>35619</v>
      </c>
      <c r="F9" s="13">
        <f t="shared" si="3"/>
        <v>38160</v>
      </c>
      <c r="G9" s="13">
        <f t="shared" si="3"/>
        <v>48345</v>
      </c>
      <c r="H9" s="13">
        <f t="shared" si="3"/>
        <v>54253</v>
      </c>
      <c r="I9" s="13">
        <f t="shared" si="3"/>
        <v>51640</v>
      </c>
      <c r="J9" s="11">
        <f t="shared" si="2"/>
        <v>381831</v>
      </c>
    </row>
    <row r="10" spans="1:10" ht="17.25" customHeight="1">
      <c r="A10" s="31" t="s">
        <v>20</v>
      </c>
      <c r="B10" s="13">
        <v>44424</v>
      </c>
      <c r="C10" s="13">
        <v>59539</v>
      </c>
      <c r="D10" s="13">
        <v>49851</v>
      </c>
      <c r="E10" s="13">
        <v>35619</v>
      </c>
      <c r="F10" s="13">
        <v>38160</v>
      </c>
      <c r="G10" s="13">
        <v>48345</v>
      </c>
      <c r="H10" s="13">
        <v>54253</v>
      </c>
      <c r="I10" s="13">
        <v>51640</v>
      </c>
      <c r="J10" s="11">
        <f>SUM(B10:I10)</f>
        <v>381831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327535</v>
      </c>
      <c r="C12" s="17">
        <f t="shared" si="4"/>
        <v>413493</v>
      </c>
      <c r="D12" s="17">
        <f t="shared" si="4"/>
        <v>366890</v>
      </c>
      <c r="E12" s="17">
        <f t="shared" si="4"/>
        <v>264896</v>
      </c>
      <c r="F12" s="17">
        <f t="shared" si="4"/>
        <v>283998</v>
      </c>
      <c r="G12" s="17">
        <f t="shared" si="4"/>
        <v>412930</v>
      </c>
      <c r="H12" s="17">
        <f t="shared" si="4"/>
        <v>613311</v>
      </c>
      <c r="I12" s="17">
        <f t="shared" si="4"/>
        <v>294077</v>
      </c>
      <c r="J12" s="11">
        <f t="shared" si="2"/>
        <v>2977130</v>
      </c>
    </row>
    <row r="13" spans="1:10" ht="17.25" customHeight="1">
      <c r="A13" s="14" t="s">
        <v>22</v>
      </c>
      <c r="B13" s="13">
        <v>130507</v>
      </c>
      <c r="C13" s="13">
        <v>177466</v>
      </c>
      <c r="D13" s="13">
        <v>163815</v>
      </c>
      <c r="E13" s="13">
        <v>120764</v>
      </c>
      <c r="F13" s="13">
        <v>124583</v>
      </c>
      <c r="G13" s="13">
        <v>178991</v>
      </c>
      <c r="H13" s="13">
        <v>260024</v>
      </c>
      <c r="I13" s="13">
        <v>118741</v>
      </c>
      <c r="J13" s="11">
        <f t="shared" si="2"/>
        <v>1274891</v>
      </c>
    </row>
    <row r="14" spans="1:10" ht="17.25" customHeight="1">
      <c r="A14" s="14" t="s">
        <v>23</v>
      </c>
      <c r="B14" s="13">
        <v>142677</v>
      </c>
      <c r="C14" s="13">
        <v>160364</v>
      </c>
      <c r="D14" s="13">
        <v>142124</v>
      </c>
      <c r="E14" s="13">
        <v>99425</v>
      </c>
      <c r="F14" s="13">
        <v>115241</v>
      </c>
      <c r="G14" s="13">
        <v>169462</v>
      </c>
      <c r="H14" s="13">
        <v>272198</v>
      </c>
      <c r="I14" s="13">
        <v>126443</v>
      </c>
      <c r="J14" s="11">
        <f t="shared" si="2"/>
        <v>1227934</v>
      </c>
    </row>
    <row r="15" spans="1:10" ht="17.25" customHeight="1">
      <c r="A15" s="14" t="s">
        <v>24</v>
      </c>
      <c r="B15" s="13">
        <v>54351</v>
      </c>
      <c r="C15" s="13">
        <v>75663</v>
      </c>
      <c r="D15" s="13">
        <v>60951</v>
      </c>
      <c r="E15" s="13">
        <v>44707</v>
      </c>
      <c r="F15" s="13">
        <v>44174</v>
      </c>
      <c r="G15" s="13">
        <v>64477</v>
      </c>
      <c r="H15" s="13">
        <v>81089</v>
      </c>
      <c r="I15" s="13">
        <v>48893</v>
      </c>
      <c r="J15" s="11">
        <f t="shared" si="2"/>
        <v>474305</v>
      </c>
    </row>
    <row r="16" spans="1:10" ht="17.25" customHeight="1">
      <c r="A16" s="16" t="s">
        <v>25</v>
      </c>
      <c r="B16" s="11">
        <f>+B17+B18+B19</f>
        <v>212690</v>
      </c>
      <c r="C16" s="11">
        <f t="shared" ref="C16:I16" si="5">+C17+C18+C19</f>
        <v>237107</v>
      </c>
      <c r="D16" s="11">
        <f t="shared" si="5"/>
        <v>221010</v>
      </c>
      <c r="E16" s="11">
        <f t="shared" si="5"/>
        <v>175852</v>
      </c>
      <c r="F16" s="11">
        <f t="shared" si="5"/>
        <v>176006</v>
      </c>
      <c r="G16" s="11">
        <f t="shared" si="5"/>
        <v>298644</v>
      </c>
      <c r="H16" s="11">
        <f t="shared" si="5"/>
        <v>502710</v>
      </c>
      <c r="I16" s="11">
        <f t="shared" si="5"/>
        <v>177802</v>
      </c>
      <c r="J16" s="11">
        <f t="shared" si="2"/>
        <v>2001821</v>
      </c>
    </row>
    <row r="17" spans="1:10" ht="17.25" customHeight="1">
      <c r="A17" s="12" t="s">
        <v>26</v>
      </c>
      <c r="B17" s="13">
        <v>97970</v>
      </c>
      <c r="C17" s="13">
        <v>121913</v>
      </c>
      <c r="D17" s="13">
        <v>115720</v>
      </c>
      <c r="E17" s="13">
        <v>91456</v>
      </c>
      <c r="F17" s="13">
        <v>90284</v>
      </c>
      <c r="G17" s="13">
        <v>150438</v>
      </c>
      <c r="H17" s="13">
        <v>241207</v>
      </c>
      <c r="I17" s="13">
        <v>89555</v>
      </c>
      <c r="J17" s="11">
        <f t="shared" si="2"/>
        <v>998543</v>
      </c>
    </row>
    <row r="18" spans="1:10" ht="17.25" customHeight="1">
      <c r="A18" s="12" t="s">
        <v>27</v>
      </c>
      <c r="B18" s="13">
        <v>84979</v>
      </c>
      <c r="C18" s="13">
        <v>81781</v>
      </c>
      <c r="D18" s="13">
        <v>75728</v>
      </c>
      <c r="E18" s="13">
        <v>59983</v>
      </c>
      <c r="F18" s="13">
        <v>64494</v>
      </c>
      <c r="G18" s="13">
        <v>111275</v>
      </c>
      <c r="H18" s="13">
        <v>205869</v>
      </c>
      <c r="I18" s="13">
        <v>65330</v>
      </c>
      <c r="J18" s="11">
        <f t="shared" si="2"/>
        <v>749439</v>
      </c>
    </row>
    <row r="19" spans="1:10" ht="17.25" customHeight="1">
      <c r="A19" s="12" t="s">
        <v>28</v>
      </c>
      <c r="B19" s="13">
        <v>29741</v>
      </c>
      <c r="C19" s="13">
        <v>33413</v>
      </c>
      <c r="D19" s="13">
        <v>29562</v>
      </c>
      <c r="E19" s="13">
        <v>24413</v>
      </c>
      <c r="F19" s="13">
        <v>21228</v>
      </c>
      <c r="G19" s="13">
        <v>36931</v>
      </c>
      <c r="H19" s="13">
        <v>55634</v>
      </c>
      <c r="I19" s="13">
        <v>22917</v>
      </c>
      <c r="J19" s="11">
        <f t="shared" si="2"/>
        <v>253839</v>
      </c>
    </row>
    <row r="20" spans="1:10" ht="17.25" customHeight="1">
      <c r="A20" s="16" t="s">
        <v>29</v>
      </c>
      <c r="B20" s="13">
        <v>41290</v>
      </c>
      <c r="C20" s="13">
        <v>63266</v>
      </c>
      <c r="D20" s="13">
        <v>69955</v>
      </c>
      <c r="E20" s="13">
        <v>56165</v>
      </c>
      <c r="F20" s="13">
        <v>46077</v>
      </c>
      <c r="G20" s="13">
        <v>60294</v>
      </c>
      <c r="H20" s="13">
        <v>64243</v>
      </c>
      <c r="I20" s="13">
        <v>32388</v>
      </c>
      <c r="J20" s="11">
        <f t="shared" si="2"/>
        <v>433678</v>
      </c>
    </row>
    <row r="21" spans="1:10" ht="17.25" customHeight="1">
      <c r="A21" s="12" t="s">
        <v>30</v>
      </c>
      <c r="B21" s="13">
        <f>ROUND(B$20*0.57,0)</f>
        <v>23535</v>
      </c>
      <c r="C21" s="13">
        <f>ROUND(C$20*0.57,0)</f>
        <v>36062</v>
      </c>
      <c r="D21" s="13">
        <f t="shared" ref="D21:I21" si="6">ROUND(D$20*0.57,0)</f>
        <v>39874</v>
      </c>
      <c r="E21" s="13">
        <f t="shared" si="6"/>
        <v>32014</v>
      </c>
      <c r="F21" s="13">
        <f t="shared" si="6"/>
        <v>26264</v>
      </c>
      <c r="G21" s="13">
        <f t="shared" si="6"/>
        <v>34368</v>
      </c>
      <c r="H21" s="13">
        <f t="shared" si="6"/>
        <v>36619</v>
      </c>
      <c r="I21" s="13">
        <f t="shared" si="6"/>
        <v>18461</v>
      </c>
      <c r="J21" s="11">
        <f t="shared" si="2"/>
        <v>247197</v>
      </c>
    </row>
    <row r="22" spans="1:10" ht="17.25" customHeight="1">
      <c r="A22" s="12" t="s">
        <v>31</v>
      </c>
      <c r="B22" s="13">
        <f>ROUND(B$20*0.43,0)</f>
        <v>17755</v>
      </c>
      <c r="C22" s="13">
        <f t="shared" ref="C22:I22" si="7">ROUND(C$20*0.43,0)</f>
        <v>27204</v>
      </c>
      <c r="D22" s="13">
        <f t="shared" si="7"/>
        <v>30081</v>
      </c>
      <c r="E22" s="13">
        <f t="shared" si="7"/>
        <v>24151</v>
      </c>
      <c r="F22" s="13">
        <f t="shared" si="7"/>
        <v>19813</v>
      </c>
      <c r="G22" s="13">
        <f t="shared" si="7"/>
        <v>25926</v>
      </c>
      <c r="H22" s="13">
        <f t="shared" si="7"/>
        <v>27624</v>
      </c>
      <c r="I22" s="13">
        <f t="shared" si="7"/>
        <v>13927</v>
      </c>
      <c r="J22" s="11">
        <f t="shared" si="2"/>
        <v>186481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8707</v>
      </c>
      <c r="J23" s="11">
        <f t="shared" si="2"/>
        <v>8707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7302.05</v>
      </c>
      <c r="J31" s="24">
        <f t="shared" ref="J31:J71" si="9">SUM(B31:I31)</f>
        <v>7302.05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1436417.8099999998</v>
      </c>
      <c r="C43" s="23">
        <f t="shared" ref="C43:I43" si="10">+C44+C52</f>
        <v>2023689.6999999997</v>
      </c>
      <c r="D43" s="23">
        <f t="shared" si="10"/>
        <v>1950623.82</v>
      </c>
      <c r="E43" s="23">
        <f t="shared" si="10"/>
        <v>1476855.5799999998</v>
      </c>
      <c r="F43" s="23">
        <f t="shared" si="10"/>
        <v>1291546.69</v>
      </c>
      <c r="G43" s="23">
        <f t="shared" si="10"/>
        <v>1992713.49</v>
      </c>
      <c r="H43" s="23">
        <f t="shared" si="10"/>
        <v>2582044.3000000003</v>
      </c>
      <c r="I43" s="23">
        <f t="shared" si="10"/>
        <v>1300650.3699999999</v>
      </c>
      <c r="J43" s="23">
        <f t="shared" si="9"/>
        <v>14054541.76</v>
      </c>
    </row>
    <row r="44" spans="1:10" ht="17.25" customHeight="1">
      <c r="A44" s="16" t="s">
        <v>52</v>
      </c>
      <c r="B44" s="24">
        <f>SUM(B45:B51)</f>
        <v>1421444.88</v>
      </c>
      <c r="C44" s="24">
        <f t="shared" ref="C44:J44" si="11">SUM(C45:C51)</f>
        <v>2003230.5499999998</v>
      </c>
      <c r="D44" s="24">
        <f t="shared" si="11"/>
        <v>1930268.12</v>
      </c>
      <c r="E44" s="24">
        <f t="shared" si="11"/>
        <v>1457949.0799999998</v>
      </c>
      <c r="F44" s="24">
        <f t="shared" si="11"/>
        <v>1272272.19</v>
      </c>
      <c r="G44" s="24">
        <f t="shared" si="11"/>
        <v>1974744.82</v>
      </c>
      <c r="H44" s="24">
        <f t="shared" si="11"/>
        <v>2556808.16</v>
      </c>
      <c r="I44" s="24">
        <f t="shared" si="11"/>
        <v>1285475.22</v>
      </c>
      <c r="J44" s="24">
        <f t="shared" si="11"/>
        <v>13902193.02</v>
      </c>
    </row>
    <row r="45" spans="1:10" ht="17.25" customHeight="1">
      <c r="A45" s="37" t="s">
        <v>53</v>
      </c>
      <c r="B45" s="24">
        <f t="shared" ref="B45:I45" si="12">ROUND(B26*B7,2)</f>
        <v>1421444.88</v>
      </c>
      <c r="C45" s="24">
        <f t="shared" si="12"/>
        <v>1998787.88</v>
      </c>
      <c r="D45" s="24">
        <f t="shared" si="12"/>
        <v>1930268.12</v>
      </c>
      <c r="E45" s="24">
        <f t="shared" si="12"/>
        <v>1426653.23</v>
      </c>
      <c r="F45" s="24">
        <f t="shared" si="12"/>
        <v>1272272.19</v>
      </c>
      <c r="G45" s="24">
        <f t="shared" si="12"/>
        <v>1974744.82</v>
      </c>
      <c r="H45" s="24">
        <f t="shared" si="12"/>
        <v>2556808.16</v>
      </c>
      <c r="I45" s="24">
        <f t="shared" si="12"/>
        <v>1278173.17</v>
      </c>
      <c r="J45" s="24">
        <f t="shared" si="9"/>
        <v>13859152.449999999</v>
      </c>
    </row>
    <row r="46" spans="1:10" ht="17.25" customHeight="1">
      <c r="A46" s="37" t="s">
        <v>54</v>
      </c>
      <c r="B46" s="20">
        <v>0</v>
      </c>
      <c r="C46" s="24">
        <f>ROUND(C27*C7,2)</f>
        <v>4442.67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4442.67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42771.91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42771.91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-11476.06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-11476.06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7302.05</v>
      </c>
      <c r="J49" s="24">
        <f>SUM(B49:I49)</f>
        <v>7302.05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-232916.51</v>
      </c>
      <c r="C56" s="38">
        <f t="shared" si="13"/>
        <v>-206692.34</v>
      </c>
      <c r="D56" s="38">
        <f t="shared" si="13"/>
        <v>-192217.87</v>
      </c>
      <c r="E56" s="38">
        <f t="shared" si="13"/>
        <v>-164136.85</v>
      </c>
      <c r="F56" s="38">
        <f t="shared" si="13"/>
        <v>-232865.25</v>
      </c>
      <c r="G56" s="38">
        <f t="shared" si="13"/>
        <v>-251654.79</v>
      </c>
      <c r="H56" s="38">
        <f t="shared" si="13"/>
        <v>-255532.39</v>
      </c>
      <c r="I56" s="38">
        <f t="shared" si="13"/>
        <v>-168792.08</v>
      </c>
      <c r="J56" s="38">
        <f t="shared" si="9"/>
        <v>-1704808.08</v>
      </c>
    </row>
    <row r="57" spans="1:10" ht="18.75" customHeight="1">
      <c r="A57" s="16" t="s">
        <v>102</v>
      </c>
      <c r="B57" s="38">
        <f t="shared" ref="B57:I57" si="14">B58+B59+B60+B61+B62+B63</f>
        <v>-218858.53</v>
      </c>
      <c r="C57" s="38">
        <f t="shared" si="14"/>
        <v>-186081.76</v>
      </c>
      <c r="D57" s="38">
        <f t="shared" si="14"/>
        <v>-171798.74</v>
      </c>
      <c r="E57" s="38">
        <f t="shared" si="14"/>
        <v>-106857</v>
      </c>
      <c r="F57" s="38">
        <f t="shared" si="14"/>
        <v>-217835.75</v>
      </c>
      <c r="G57" s="38">
        <f t="shared" si="14"/>
        <v>-232670.03</v>
      </c>
      <c r="H57" s="38">
        <f t="shared" si="14"/>
        <v>-227178.29</v>
      </c>
      <c r="I57" s="38">
        <f t="shared" si="14"/>
        <v>-154920</v>
      </c>
      <c r="J57" s="38">
        <f t="shared" si="9"/>
        <v>-1516200.1</v>
      </c>
    </row>
    <row r="58" spans="1:10" ht="18.75" customHeight="1">
      <c r="A58" s="12" t="s">
        <v>103</v>
      </c>
      <c r="B58" s="38">
        <f>-ROUND(B9*$D$3,2)</f>
        <v>-133272</v>
      </c>
      <c r="C58" s="38">
        <f t="shared" ref="C58:I58" si="15">-ROUND(C9*$D$3,2)</f>
        <v>-178617</v>
      </c>
      <c r="D58" s="38">
        <f t="shared" si="15"/>
        <v>-149553</v>
      </c>
      <c r="E58" s="38">
        <f t="shared" si="15"/>
        <v>-106857</v>
      </c>
      <c r="F58" s="38">
        <f t="shared" si="15"/>
        <v>-114480</v>
      </c>
      <c r="G58" s="38">
        <f t="shared" si="15"/>
        <v>-145035</v>
      </c>
      <c r="H58" s="38">
        <f t="shared" si="15"/>
        <v>-162759</v>
      </c>
      <c r="I58" s="38">
        <f t="shared" si="15"/>
        <v>-154920</v>
      </c>
      <c r="J58" s="38">
        <f t="shared" si="9"/>
        <v>-1145493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-2268</v>
      </c>
      <c r="C60" s="52">
        <v>-1188</v>
      </c>
      <c r="D60" s="52">
        <v>-1002</v>
      </c>
      <c r="E60" s="20">
        <v>0</v>
      </c>
      <c r="F60" s="52">
        <v>-1395</v>
      </c>
      <c r="G60" s="52">
        <v>-744</v>
      </c>
      <c r="H60" s="52">
        <v>-723</v>
      </c>
      <c r="I60" s="20">
        <v>0</v>
      </c>
      <c r="J60" s="38">
        <f t="shared" si="9"/>
        <v>-7320</v>
      </c>
    </row>
    <row r="61" spans="1:10" ht="18.75" customHeight="1">
      <c r="A61" s="12" t="s">
        <v>64</v>
      </c>
      <c r="B61" s="52">
        <v>-1497</v>
      </c>
      <c r="C61" s="52">
        <v>-876</v>
      </c>
      <c r="D61" s="52">
        <v>-477</v>
      </c>
      <c r="E61" s="20">
        <v>0</v>
      </c>
      <c r="F61" s="52">
        <v>-1071</v>
      </c>
      <c r="G61" s="52">
        <v>-339</v>
      </c>
      <c r="H61" s="52">
        <v>-165</v>
      </c>
      <c r="I61" s="20">
        <v>0</v>
      </c>
      <c r="J61" s="38">
        <f t="shared" si="9"/>
        <v>-4425</v>
      </c>
    </row>
    <row r="62" spans="1:10" ht="18.75" customHeight="1">
      <c r="A62" s="12" t="s">
        <v>65</v>
      </c>
      <c r="B62" s="52">
        <v>-81821.53</v>
      </c>
      <c r="C62" s="52">
        <v>-5372.76</v>
      </c>
      <c r="D62" s="52">
        <v>-20766.740000000002</v>
      </c>
      <c r="E62" s="20">
        <v>0</v>
      </c>
      <c r="F62" s="52">
        <v>-100553.75</v>
      </c>
      <c r="G62" s="52">
        <v>-86552.03</v>
      </c>
      <c r="H62" s="52">
        <v>-63531.29</v>
      </c>
      <c r="I62" s="20">
        <v>0</v>
      </c>
      <c r="J62" s="38">
        <f>SUM(B62:I62)</f>
        <v>-358598.1</v>
      </c>
    </row>
    <row r="63" spans="1:10" ht="18.75" customHeight="1">
      <c r="A63" s="12" t="s">
        <v>66</v>
      </c>
      <c r="B63" s="20">
        <v>0</v>
      </c>
      <c r="C63" s="52">
        <v>-28</v>
      </c>
      <c r="D63" s="20">
        <v>0</v>
      </c>
      <c r="E63" s="20">
        <v>0</v>
      </c>
      <c r="F63" s="20">
        <v>-336</v>
      </c>
      <c r="G63" s="20">
        <v>0</v>
      </c>
      <c r="H63" s="20">
        <v>0</v>
      </c>
      <c r="I63" s="20">
        <v>0</v>
      </c>
      <c r="J63" s="38">
        <f t="shared" si="9"/>
        <v>-364</v>
      </c>
    </row>
    <row r="64" spans="1:10" ht="18.75" customHeight="1">
      <c r="A64" s="16" t="s">
        <v>107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-57279.85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-188607.97999999998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1203501.2999999998</v>
      </c>
      <c r="C89" s="25">
        <f t="shared" si="17"/>
        <v>1816997.3599999996</v>
      </c>
      <c r="D89" s="25">
        <f t="shared" si="17"/>
        <v>1758405.9500000002</v>
      </c>
      <c r="E89" s="25">
        <f t="shared" si="17"/>
        <v>1312718.7299999997</v>
      </c>
      <c r="F89" s="25">
        <f t="shared" si="17"/>
        <v>1058681.44</v>
      </c>
      <c r="G89" s="25">
        <f t="shared" si="17"/>
        <v>1741058.7</v>
      </c>
      <c r="H89" s="25">
        <f t="shared" si="17"/>
        <v>2326511.91</v>
      </c>
      <c r="I89" s="25">
        <f t="shared" si="17"/>
        <v>1131858.2899999998</v>
      </c>
      <c r="J89" s="53">
        <f>SUM(B89:I89)</f>
        <v>12349733.679999998</v>
      </c>
    </row>
    <row r="90" spans="1:10" ht="18.75" customHeight="1">
      <c r="A90" s="16" t="s">
        <v>110</v>
      </c>
      <c r="B90" s="25">
        <f t="shared" ref="B90:I90" si="18">+B44+B57+B64+B86</f>
        <v>1188528.3699999999</v>
      </c>
      <c r="C90" s="25">
        <f t="shared" si="18"/>
        <v>1796538.2099999997</v>
      </c>
      <c r="D90" s="25">
        <f t="shared" si="18"/>
        <v>1738050.2500000002</v>
      </c>
      <c r="E90" s="25">
        <f t="shared" si="18"/>
        <v>1293812.2299999997</v>
      </c>
      <c r="F90" s="25">
        <f t="shared" si="18"/>
        <v>1039406.94</v>
      </c>
      <c r="G90" s="25">
        <f t="shared" si="18"/>
        <v>1723090.03</v>
      </c>
      <c r="H90" s="25">
        <f t="shared" si="18"/>
        <v>2301275.77</v>
      </c>
      <c r="I90" s="25">
        <f t="shared" si="18"/>
        <v>1116683.1399999999</v>
      </c>
      <c r="J90" s="53">
        <f>SUM(B90:I90)</f>
        <v>12197384.939999999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12349733.670000002</v>
      </c>
    </row>
    <row r="98" spans="1:10" ht="18.75" customHeight="1">
      <c r="A98" s="27" t="s">
        <v>83</v>
      </c>
      <c r="B98" s="28">
        <v>150217.92000000001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150217.92000000001</v>
      </c>
    </row>
    <row r="99" spans="1:10" ht="18.75" customHeight="1">
      <c r="A99" s="27" t="s">
        <v>84</v>
      </c>
      <c r="B99" s="28">
        <v>1053283.3700000001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1053283.3700000001</v>
      </c>
    </row>
    <row r="100" spans="1:10" ht="18.75" customHeight="1">
      <c r="A100" s="27" t="s">
        <v>85</v>
      </c>
      <c r="B100" s="44">
        <v>0</v>
      </c>
      <c r="C100" s="28">
        <f>+C89</f>
        <v>1816997.3599999996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1816997.3599999996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1758405.9500000002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1758405.9500000002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467066.21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467066.21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262957.09000000003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262957.09000000003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574415.02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574415.02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8280.4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8280.4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1058681.44</v>
      </c>
      <c r="G106" s="44">
        <v>0</v>
      </c>
      <c r="H106" s="44">
        <v>0</v>
      </c>
      <c r="I106" s="44">
        <v>0</v>
      </c>
      <c r="J106" s="45">
        <f t="shared" si="20"/>
        <v>1058681.44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215537.68</v>
      </c>
      <c r="H107" s="44">
        <v>0</v>
      </c>
      <c r="I107" s="44">
        <v>0</v>
      </c>
      <c r="J107" s="45">
        <f t="shared" si="20"/>
        <v>215537.68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300368.56</v>
      </c>
      <c r="H108" s="44">
        <v>0</v>
      </c>
      <c r="I108" s="44">
        <v>0</v>
      </c>
      <c r="J108" s="45">
        <f t="shared" si="20"/>
        <v>300368.56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449281.2</v>
      </c>
      <c r="H109" s="44">
        <v>0</v>
      </c>
      <c r="I109" s="44">
        <v>0</v>
      </c>
      <c r="J109" s="45">
        <f t="shared" si="20"/>
        <v>449281.2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775871.27</v>
      </c>
      <c r="H110" s="44">
        <v>0</v>
      </c>
      <c r="I110" s="44">
        <v>0</v>
      </c>
      <c r="J110" s="45">
        <f t="shared" si="20"/>
        <v>775871.27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685355.47</v>
      </c>
      <c r="I111" s="44">
        <v>0</v>
      </c>
      <c r="J111" s="45">
        <f t="shared" si="20"/>
        <v>685355.47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53892.3</v>
      </c>
      <c r="I112" s="44">
        <v>0</v>
      </c>
      <c r="J112" s="45">
        <f t="shared" si="20"/>
        <v>53892.3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382695.37</v>
      </c>
      <c r="I113" s="44">
        <v>0</v>
      </c>
      <c r="J113" s="45">
        <f t="shared" si="20"/>
        <v>382695.37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318798.64</v>
      </c>
      <c r="I114" s="44">
        <v>0</v>
      </c>
      <c r="J114" s="45">
        <f t="shared" si="20"/>
        <v>318798.64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885770.13</v>
      </c>
      <c r="I115" s="44">
        <v>0</v>
      </c>
      <c r="J115" s="45">
        <f t="shared" si="20"/>
        <v>885770.13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406471.3</v>
      </c>
      <c r="J117" s="45">
        <f t="shared" si="20"/>
        <v>406471.3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725386.99</v>
      </c>
      <c r="J118" s="48">
        <f t="shared" si="20"/>
        <v>725386.99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2013-09-18T18:07:12Z</dcterms:modified>
</cp:coreProperties>
</file>