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8"/>
  <c r="B91"/>
  <c r="C91"/>
  <c r="D91"/>
  <c r="E91"/>
  <c r="J91" s="1"/>
  <c r="F91"/>
  <c r="G91"/>
  <c r="H91"/>
  <c r="I91"/>
  <c r="J92"/>
  <c r="J98"/>
  <c r="J99"/>
  <c r="J102"/>
  <c r="J103"/>
  <c r="J104"/>
  <c r="J105"/>
  <c r="J107"/>
  <c r="J108"/>
  <c r="J109"/>
  <c r="J110"/>
  <c r="J111"/>
  <c r="J112"/>
  <c r="J113"/>
  <c r="J114"/>
  <c r="J115"/>
  <c r="J117"/>
  <c r="J118"/>
  <c r="J64" l="1"/>
  <c r="H56"/>
  <c r="F56"/>
  <c r="D56"/>
  <c r="I56"/>
  <c r="G56"/>
  <c r="E56"/>
  <c r="C56"/>
  <c r="J57"/>
  <c r="B56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I90"/>
  <c r="I89" s="1"/>
  <c r="I43"/>
  <c r="G90"/>
  <c r="G89" s="1"/>
  <c r="G43"/>
  <c r="E48"/>
  <c r="J48" s="1"/>
  <c r="E45"/>
  <c r="C45"/>
  <c r="C44" s="1"/>
  <c r="C46"/>
  <c r="J46" s="1"/>
  <c r="J9"/>
  <c r="J56" l="1"/>
  <c r="C90"/>
  <c r="C89" s="1"/>
  <c r="C100" s="1"/>
  <c r="J100" s="1"/>
  <c r="J97" s="1"/>
  <c r="C43"/>
  <c r="E44"/>
  <c r="J45"/>
  <c r="J44" s="1"/>
  <c r="B44"/>
  <c r="B43" l="1"/>
  <c r="J43" s="1"/>
  <c r="B90"/>
  <c r="E90"/>
  <c r="E89" s="1"/>
  <c r="E43"/>
  <c r="B89" l="1"/>
  <c r="J89" s="1"/>
  <c r="J90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<sst xmlns="http://schemas.openxmlformats.org/spreadsheetml/2006/main" count="123" uniqueCount="123">
  <si>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</si>
  <si>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</si>
  <si>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</si>
  <si>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</si>
  <si>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</si>
  <si>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</si>
  <si>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</si>
  <si>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</si>
  <si>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</si>
  <si>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</si>
  <si>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</si>
  <si>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</si>
  <si>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</si>
  <si>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</si>
  <si>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</si>
  <si>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</si>
  <si>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</si>
  <si>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</si>
  <si>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</si>
  <si>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</si>
  <si>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</si>
  <si>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</si>
  <si>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</si>
  <si>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</si>
  <si>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</si>
  <si>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</si>
  <si>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</si>
  <si>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</si>
  <si>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</si>
  <si>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</si>
  <si>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</si>
  <si>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</si>
  <si>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</si>
  <si>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</si>
  <si>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</si>
  <si>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</si>
  <si>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</si>
  <si>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</si>
  <si>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</si>
  <si>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</si>
  <si>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</si>
  <si>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</si>
  <si>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</si>
  <si>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</si>
  <si>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</si>
  <si>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</si>
  <si>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</si>
  <si>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</si>
  <si>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</si>
  <si>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</si>
  <si>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</si>
  <si>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</si>
  <si>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</si>
  <si>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</si>
  <si>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</si>
  <si>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</si>
  <si>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</si>
  <si>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</si>
  <si>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</si>
  <si>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</si>
  <si>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</si>
  <si>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</si>
  <si>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</si>
  <si>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</si>
  <si>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</si>
  <si>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</si>
  <si>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</si>
  <si>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</si>
  <si>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</si>
  <si>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</si>
  <si>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</si>
  <si>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</si>
  <si>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</si>
  <si>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</si>
  <si>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</si>
  <si>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</si>
  <si>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</si>
  <si>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</si>
  <si>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</si>
  <si>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</si>
  <si>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</si>
  <si>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</si>
  <si>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</si>
  <si>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</si>
  <si>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</si>
  <si>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</si>
  <si>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</si>
  <si>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</si>
  <si>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</si>
  <si>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</si>
  <si>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</si>
  <si>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</si>
  <si>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</si>
  <si>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</si>
  <si>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</si>
  <si>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</si>
  <si>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</si>
  <si>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</si>
  <si>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</si>
  <si>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</si>
  <si>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</si>
  <si>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</si>
  <si>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</si>
  <si>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</si>
  <si>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</si>
  <si>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</si>
  <si>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</si>
  <si>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</si>
  <si>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</si>
  <si>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</si>
  <si>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</si>
  <si>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</si>
  <si>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</si>
  <si>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</si>
  <si>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</si>
  <si>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</si>
  <si>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</si>
  <si>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</si>
  <si>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</si>
  <si>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</si>
  <si>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</si>
  <si>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</si>
  <si>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11/09/13 - VENCIMENTO 18/09/13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</si>
</sst>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122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627103</v>
      </c>
      <c r="C7" s="9">
        <f t="shared" si="0"/>
        <v>779921</v>
      </c>
      <c r="D7" s="9">
        <f t="shared" si="0"/>
        <v>717943</v>
      </c>
      <c r="E7" s="9">
        <f t="shared" si="0"/>
        <v>526755</v>
      </c>
      <c r="F7" s="9">
        <f t="shared" si="0"/>
        <v>548176</v>
      </c>
      <c r="G7" s="9">
        <f t="shared" si="0"/>
        <v>825600</v>
      </c>
      <c r="H7" s="9">
        <f t="shared" si="0"/>
        <v>1239111</v>
      </c>
      <c r="I7" s="9">
        <f t="shared" si="0"/>
        <v>564617</v>
      </c>
      <c r="J7" s="9">
        <f t="shared" si="0"/>
        <v>5829226</v>
      </c>
    </row>
    <row r="8" spans="1:10" ht="17.25" customHeight="1">
      <c r="A8" s="10" t="s">
        <v>34</v>
      </c>
      <c r="B8" s="11">
        <f>B9+B12</f>
        <v>371220</v>
      </c>
      <c r="C8" s="11">
        <f t="shared" ref="C8:I8" si="1">C9+C12</f>
        <v>474683</v>
      </c>
      <c r="D8" s="11">
        <f t="shared" si="1"/>
        <v>420469</v>
      </c>
      <c r="E8" s="11">
        <f t="shared" si="1"/>
        <v>295999</v>
      </c>
      <c r="F8" s="11">
        <f t="shared" si="1"/>
        <v>324300</v>
      </c>
      <c r="G8" s="11">
        <f t="shared" si="1"/>
        <v>462110</v>
      </c>
      <c r="H8" s="11">
        <f t="shared" si="1"/>
        <v>666916</v>
      </c>
      <c r="I8" s="11">
        <f t="shared" si="1"/>
        <v>345066</v>
      </c>
      <c r="J8" s="11">
        <f t="shared" ref="J8:J23" si="2">SUM(B8:I8)</f>
        <v>3360763</v>
      </c>
    </row>
    <row r="9" spans="1:10" ht="17.25" customHeight="1">
      <c r="A9" s="15" t="s">
        <v>19</v>
      </c>
      <c r="B9" s="13">
        <f>+B10+B11</f>
        <v>44245</v>
      </c>
      <c r="C9" s="13">
        <f t="shared" ref="C9:I9" si="3">+C10+C11</f>
        <v>59977</v>
      </c>
      <c r="D9" s="13">
        <f t="shared" si="3"/>
        <v>50984</v>
      </c>
      <c r="E9" s="13">
        <f t="shared" si="3"/>
        <v>35297</v>
      </c>
      <c r="F9" s="13">
        <f t="shared" si="3"/>
        <v>38900</v>
      </c>
      <c r="G9" s="13">
        <f t="shared" si="3"/>
        <v>49013</v>
      </c>
      <c r="H9" s="13">
        <f t="shared" si="3"/>
        <v>55425</v>
      </c>
      <c r="I9" s="13">
        <f t="shared" si="3"/>
        <v>52042</v>
      </c>
      <c r="J9" s="11">
        <f t="shared" si="2"/>
        <v>385883</v>
      </c>
    </row>
    <row r="10" spans="1:10" ht="17.25" customHeight="1">
      <c r="A10" s="31" t="s">
        <v>20</v>
      </c>
      <c r="B10" s="13">
        <v>44245</v>
      </c>
      <c r="C10" s="13">
        <v>59977</v>
      </c>
      <c r="D10" s="13">
        <v>50984</v>
      </c>
      <c r="E10" s="13">
        <v>35297</v>
      </c>
      <c r="F10" s="13">
        <v>38900</v>
      </c>
      <c r="G10" s="13">
        <v>49013</v>
      </c>
      <c r="H10" s="13">
        <v>55425</v>
      </c>
      <c r="I10" s="13">
        <v>52042</v>
      </c>
      <c r="J10" s="11">
        <f>SUM(B10:I10)</f>
        <v>385883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326975</v>
      </c>
      <c r="C12" s="17">
        <f t="shared" si="4"/>
        <v>414706</v>
      </c>
      <c r="D12" s="17">
        <f t="shared" si="4"/>
        <v>369485</v>
      </c>
      <c r="E12" s="17">
        <f t="shared" si="4"/>
        <v>260702</v>
      </c>
      <c r="F12" s="17">
        <f t="shared" si="4"/>
        <v>285400</v>
      </c>
      <c r="G12" s="17">
        <f t="shared" si="4"/>
        <v>413097</v>
      </c>
      <c r="H12" s="17">
        <f t="shared" si="4"/>
        <v>611491</v>
      </c>
      <c r="I12" s="17">
        <f t="shared" si="4"/>
        <v>293024</v>
      </c>
      <c r="J12" s="11">
        <f t="shared" si="2"/>
        <v>2974880</v>
      </c>
    </row>
    <row r="13" spans="1:10" ht="17.25" customHeight="1">
      <c r="A13" s="14" t="s">
        <v>22</v>
      </c>
      <c r="B13" s="13">
        <v>129773</v>
      </c>
      <c r="C13" s="13">
        <v>177598</v>
      </c>
      <c r="D13" s="13">
        <v>165033</v>
      </c>
      <c r="E13" s="13">
        <v>119339</v>
      </c>
      <c r="F13" s="13">
        <v>124672</v>
      </c>
      <c r="G13" s="13">
        <v>178144</v>
      </c>
      <c r="H13" s="13">
        <v>259089</v>
      </c>
      <c r="I13" s="13">
        <v>117753</v>
      </c>
      <c r="J13" s="11">
        <f t="shared" si="2"/>
        <v>1271401</v>
      </c>
    </row>
    <row r="14" spans="1:10" ht="17.25" customHeight="1">
      <c r="A14" s="14" t="s">
        <v>23</v>
      </c>
      <c r="B14" s="13">
        <v>142879</v>
      </c>
      <c r="C14" s="13">
        <v>160947</v>
      </c>
      <c r="D14" s="13">
        <v>142912</v>
      </c>
      <c r="E14" s="13">
        <v>97306</v>
      </c>
      <c r="F14" s="13">
        <v>116597</v>
      </c>
      <c r="G14" s="13">
        <v>170007</v>
      </c>
      <c r="H14" s="13">
        <v>272167</v>
      </c>
      <c r="I14" s="13">
        <v>126334</v>
      </c>
      <c r="J14" s="11">
        <f t="shared" si="2"/>
        <v>1229149</v>
      </c>
    </row>
    <row r="15" spans="1:10" ht="17.25" customHeight="1">
      <c r="A15" s="14" t="s">
        <v>24</v>
      </c>
      <c r="B15" s="13">
        <v>54323</v>
      </c>
      <c r="C15" s="13">
        <v>76161</v>
      </c>
      <c r="D15" s="13">
        <v>61540</v>
      </c>
      <c r="E15" s="13">
        <v>44057</v>
      </c>
      <c r="F15" s="13">
        <v>44131</v>
      </c>
      <c r="G15" s="13">
        <v>64946</v>
      </c>
      <c r="H15" s="13">
        <v>80235</v>
      </c>
      <c r="I15" s="13">
        <v>48937</v>
      </c>
      <c r="J15" s="11">
        <f t="shared" si="2"/>
        <v>474330</v>
      </c>
    </row>
    <row r="16" spans="1:10" ht="17.25" customHeight="1">
      <c r="A16" s="16" t="s">
        <v>25</v>
      </c>
      <c r="B16" s="11">
        <f>+B17+B18+B19</f>
        <v>213645</v>
      </c>
      <c r="C16" s="11">
        <f t="shared" ref="C16:I16" si="5">+C17+C18+C19</f>
        <v>239490</v>
      </c>
      <c r="D16" s="11">
        <f t="shared" si="5"/>
        <v>223579</v>
      </c>
      <c r="E16" s="11">
        <f t="shared" si="5"/>
        <v>173217</v>
      </c>
      <c r="F16" s="11">
        <f t="shared" si="5"/>
        <v>176800</v>
      </c>
      <c r="G16" s="11">
        <f t="shared" si="5"/>
        <v>301250</v>
      </c>
      <c r="H16" s="11">
        <f t="shared" si="5"/>
        <v>505673</v>
      </c>
      <c r="I16" s="11">
        <f t="shared" si="5"/>
        <v>178815</v>
      </c>
      <c r="J16" s="11">
        <f t="shared" si="2"/>
        <v>2012469</v>
      </c>
    </row>
    <row r="17" spans="1:10" ht="17.25" customHeight="1">
      <c r="A17" s="12" t="s">
        <v>26</v>
      </c>
      <c r="B17" s="13">
        <v>98655</v>
      </c>
      <c r="C17" s="13">
        <v>123305</v>
      </c>
      <c r="D17" s="13">
        <v>116948</v>
      </c>
      <c r="E17" s="13">
        <v>90460</v>
      </c>
      <c r="F17" s="13">
        <v>90294</v>
      </c>
      <c r="G17" s="13">
        <v>151373</v>
      </c>
      <c r="H17" s="13">
        <v>242375</v>
      </c>
      <c r="I17" s="13">
        <v>89703</v>
      </c>
      <c r="J17" s="11">
        <f t="shared" si="2"/>
        <v>1003113</v>
      </c>
    </row>
    <row r="18" spans="1:10" ht="17.25" customHeight="1">
      <c r="A18" s="12" t="s">
        <v>27</v>
      </c>
      <c r="B18" s="13">
        <v>85523</v>
      </c>
      <c r="C18" s="13">
        <v>82342</v>
      </c>
      <c r="D18" s="13">
        <v>76882</v>
      </c>
      <c r="E18" s="13">
        <v>58771</v>
      </c>
      <c r="F18" s="13">
        <v>65099</v>
      </c>
      <c r="G18" s="13">
        <v>112540</v>
      </c>
      <c r="H18" s="13">
        <v>207666</v>
      </c>
      <c r="I18" s="13">
        <v>66396</v>
      </c>
      <c r="J18" s="11">
        <f t="shared" si="2"/>
        <v>755219</v>
      </c>
    </row>
    <row r="19" spans="1:10" ht="17.25" customHeight="1">
      <c r="A19" s="12" t="s">
        <v>28</v>
      </c>
      <c r="B19" s="13">
        <v>29467</v>
      </c>
      <c r="C19" s="13">
        <v>33843</v>
      </c>
      <c r="D19" s="13">
        <v>29749</v>
      </c>
      <c r="E19" s="13">
        <v>23986</v>
      </c>
      <c r="F19" s="13">
        <v>21407</v>
      </c>
      <c r="G19" s="13">
        <v>37337</v>
      </c>
      <c r="H19" s="13">
        <v>55632</v>
      </c>
      <c r="I19" s="13">
        <v>22716</v>
      </c>
      <c r="J19" s="11">
        <f t="shared" si="2"/>
        <v>254137</v>
      </c>
    </row>
    <row r="20" spans="1:10" ht="17.25" customHeight="1">
      <c r="A20" s="16" t="s">
        <v>29</v>
      </c>
      <c r="B20" s="13">
        <v>42238</v>
      </c>
      <c r="C20" s="13">
        <v>65748</v>
      </c>
      <c r="D20" s="13">
        <v>73895</v>
      </c>
      <c r="E20" s="13">
        <v>57539</v>
      </c>
      <c r="F20" s="13">
        <v>47076</v>
      </c>
      <c r="G20" s="13">
        <v>62240</v>
      </c>
      <c r="H20" s="13">
        <v>66522</v>
      </c>
      <c r="I20" s="13">
        <v>32039</v>
      </c>
      <c r="J20" s="11">
        <f t="shared" si="2"/>
        <v>447297</v>
      </c>
    </row>
    <row r="21" spans="1:10" ht="17.25" customHeight="1">
      <c r="A21" s="12" t="s">
        <v>30</v>
      </c>
      <c r="B21" s="13">
        <f>ROUND(B$20*0.57,0)</f>
        <v>24076</v>
      </c>
      <c r="C21" s="13">
        <f>ROUND(C$20*0.57,0)</f>
        <v>37476</v>
      </c>
      <c r="D21" s="13">
        <f t="shared" ref="D21:I21" si="6">ROUND(D$20*0.57,0)</f>
        <v>42120</v>
      </c>
      <c r="E21" s="13">
        <f t="shared" si="6"/>
        <v>32797</v>
      </c>
      <c r="F21" s="13">
        <f t="shared" si="6"/>
        <v>26833</v>
      </c>
      <c r="G21" s="13">
        <f t="shared" si="6"/>
        <v>35477</v>
      </c>
      <c r="H21" s="13">
        <f t="shared" si="6"/>
        <v>37918</v>
      </c>
      <c r="I21" s="13">
        <f t="shared" si="6"/>
        <v>18262</v>
      </c>
      <c r="J21" s="11">
        <f t="shared" si="2"/>
        <v>254959</v>
      </c>
    </row>
    <row r="22" spans="1:10" ht="17.25" customHeight="1">
      <c r="A22" s="12" t="s">
        <v>31</v>
      </c>
      <c r="B22" s="13">
        <f>ROUND(B$20*0.43,0)</f>
        <v>18162</v>
      </c>
      <c r="C22" s="13">
        <f t="shared" ref="C22:I22" si="7">ROUND(C$20*0.43,0)</f>
        <v>28272</v>
      </c>
      <c r="D22" s="13">
        <f t="shared" si="7"/>
        <v>31775</v>
      </c>
      <c r="E22" s="13">
        <f t="shared" si="7"/>
        <v>24742</v>
      </c>
      <c r="F22" s="13">
        <f t="shared" si="7"/>
        <v>20243</v>
      </c>
      <c r="G22" s="13">
        <f t="shared" si="7"/>
        <v>26763</v>
      </c>
      <c r="H22" s="13">
        <f t="shared" si="7"/>
        <v>28604</v>
      </c>
      <c r="I22" s="13">
        <f t="shared" si="7"/>
        <v>13777</v>
      </c>
      <c r="J22" s="11">
        <f t="shared" si="2"/>
        <v>192338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8697</v>
      </c>
      <c r="J23" s="11">
        <f t="shared" si="2"/>
        <v>8697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7324.69</v>
      </c>
      <c r="J31" s="24">
        <f t="shared" ref="J31:J71" si="9">SUM(B31:I31)</f>
        <v>7324.69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1439061.13</v>
      </c>
      <c r="C43" s="23">
        <f t="shared" ref="C43:I43" si="10">+C44+C52</f>
        <v>2040567.08</v>
      </c>
      <c r="D43" s="23">
        <f t="shared" si="10"/>
        <v>1978545.23</v>
      </c>
      <c r="E43" s="23">
        <f t="shared" si="10"/>
        <v>1461039.4899999998</v>
      </c>
      <c r="F43" s="23">
        <f t="shared" si="10"/>
        <v>1300745.54</v>
      </c>
      <c r="G43" s="23">
        <f t="shared" si="10"/>
        <v>2005683.23</v>
      </c>
      <c r="H43" s="23">
        <f t="shared" si="10"/>
        <v>2591558.9300000002</v>
      </c>
      <c r="I43" s="23">
        <f t="shared" si="10"/>
        <v>1300679.7999999998</v>
      </c>
      <c r="J43" s="23">
        <f t="shared" si="9"/>
        <v>14117880.43</v>
      </c>
    </row>
    <row r="44" spans="1:10" ht="17.25" customHeight="1">
      <c r="A44" s="16" t="s">
        <v>52</v>
      </c>
      <c r="B44" s="24">
        <f>SUM(B45:B51)</f>
        <v>1424088.2</v>
      </c>
      <c r="C44" s="24">
        <f t="shared" ref="C44:J44" si="11">SUM(C45:C51)</f>
        <v>2020107.9300000002</v>
      </c>
      <c r="D44" s="24">
        <f t="shared" si="11"/>
        <v>1958189.53</v>
      </c>
      <c r="E44" s="24">
        <f t="shared" si="11"/>
        <v>1442132.9899999998</v>
      </c>
      <c r="F44" s="24">
        <f t="shared" si="11"/>
        <v>1281471.04</v>
      </c>
      <c r="G44" s="24">
        <f t="shared" si="11"/>
        <v>1987714.56</v>
      </c>
      <c r="H44" s="24">
        <f t="shared" si="11"/>
        <v>2566322.79</v>
      </c>
      <c r="I44" s="24">
        <f t="shared" si="11"/>
        <v>1285504.6499999999</v>
      </c>
      <c r="J44" s="24">
        <f t="shared" si="11"/>
        <v>13965531.690000001</v>
      </c>
    </row>
    <row r="45" spans="1:10" ht="17.25" customHeight="1">
      <c r="A45" s="37" t="s">
        <v>53</v>
      </c>
      <c r="B45" s="24">
        <f t="shared" ref="B45:I45" si="12">ROUND(B26*B7,2)</f>
        <v>1424088.2</v>
      </c>
      <c r="C45" s="24">
        <f t="shared" si="12"/>
        <v>2015627.83</v>
      </c>
      <c r="D45" s="24">
        <f t="shared" si="12"/>
        <v>1958189.53</v>
      </c>
      <c r="E45" s="24">
        <f t="shared" si="12"/>
        <v>1411176.65</v>
      </c>
      <c r="F45" s="24">
        <f t="shared" si="12"/>
        <v>1281471.04</v>
      </c>
      <c r="G45" s="24">
        <f t="shared" si="12"/>
        <v>1987714.56</v>
      </c>
      <c r="H45" s="24">
        <f t="shared" si="12"/>
        <v>2566322.79</v>
      </c>
      <c r="I45" s="24">
        <f t="shared" si="12"/>
        <v>1278179.96</v>
      </c>
      <c r="J45" s="24">
        <f t="shared" si="9"/>
        <v>13922770.560000002</v>
      </c>
    </row>
    <row r="46" spans="1:10" ht="17.25" customHeight="1">
      <c r="A46" s="37" t="s">
        <v>54</v>
      </c>
      <c r="B46" s="20">
        <v>0</v>
      </c>
      <c r="C46" s="24">
        <f>ROUND(C27*C7,2)</f>
        <v>4480.1000000000004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4480.1000000000004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42307.91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42307.91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-11351.57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-11351.57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7324.69</v>
      </c>
      <c r="J49" s="24">
        <f>SUM(B49:I49)</f>
        <v>7324.69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18906.5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152348.74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-259109.64</v>
      </c>
      <c r="C56" s="38">
        <f t="shared" si="13"/>
        <v>-210722.18999999997</v>
      </c>
      <c r="D56" s="38">
        <f t="shared" si="13"/>
        <v>-204119.15</v>
      </c>
      <c r="E56" s="38">
        <f t="shared" si="13"/>
        <v>-163170.85</v>
      </c>
      <c r="F56" s="38">
        <f t="shared" si="13"/>
        <v>-266996.99</v>
      </c>
      <c r="G56" s="38">
        <f t="shared" si="13"/>
        <v>-272655.73</v>
      </c>
      <c r="H56" s="38">
        <f t="shared" si="13"/>
        <v>-271382.21999999997</v>
      </c>
      <c r="I56" s="38">
        <f t="shared" si="13"/>
        <v>-169998.07999999999</v>
      </c>
      <c r="J56" s="38">
        <f t="shared" si="9"/>
        <v>-1818154.8499999999</v>
      </c>
    </row>
    <row r="57" spans="1:10" ht="18.75" customHeight="1">
      <c r="A57" s="16" t="s">
        <v>102</v>
      </c>
      <c r="B57" s="38">
        <f t="shared" ref="B57:I57" si="14">B58+B59+B60+B61+B62+B63</f>
        <v>-245051.66</v>
      </c>
      <c r="C57" s="38">
        <f t="shared" si="14"/>
        <v>-190111.61</v>
      </c>
      <c r="D57" s="38">
        <f t="shared" si="14"/>
        <v>-183700.02</v>
      </c>
      <c r="E57" s="38">
        <f t="shared" si="14"/>
        <v>-105891</v>
      </c>
      <c r="F57" s="38">
        <f t="shared" si="14"/>
        <v>-251967.49</v>
      </c>
      <c r="G57" s="38">
        <f t="shared" si="14"/>
        <v>-253670.97</v>
      </c>
      <c r="H57" s="38">
        <f t="shared" si="14"/>
        <v>-243028.12</v>
      </c>
      <c r="I57" s="38">
        <f t="shared" si="14"/>
        <v>-156126</v>
      </c>
      <c r="J57" s="38">
        <f t="shared" si="9"/>
        <v>-1629546.87</v>
      </c>
    </row>
    <row r="58" spans="1:10" ht="18.75" customHeight="1">
      <c r="A58" s="12" t="s">
        <v>103</v>
      </c>
      <c r="B58" s="38">
        <f>-ROUND(B9*$D$3,2)</f>
        <v>-132735</v>
      </c>
      <c r="C58" s="38">
        <f t="shared" ref="C58:I58" si="15">-ROUND(C9*$D$3,2)</f>
        <v>-179931</v>
      </c>
      <c r="D58" s="38">
        <f t="shared" si="15"/>
        <v>-152952</v>
      </c>
      <c r="E58" s="38">
        <f t="shared" si="15"/>
        <v>-105891</v>
      </c>
      <c r="F58" s="38">
        <f t="shared" si="15"/>
        <v>-116700</v>
      </c>
      <c r="G58" s="38">
        <f t="shared" si="15"/>
        <v>-147039</v>
      </c>
      <c r="H58" s="38">
        <f t="shared" si="15"/>
        <v>-166275</v>
      </c>
      <c r="I58" s="38">
        <f t="shared" si="15"/>
        <v>-156126</v>
      </c>
      <c r="J58" s="38">
        <f t="shared" si="9"/>
        <v>-1157649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-2097</v>
      </c>
      <c r="C60" s="52">
        <v>-1365</v>
      </c>
      <c r="D60" s="52">
        <v>-960</v>
      </c>
      <c r="E60" s="20">
        <v>0</v>
      </c>
      <c r="F60" s="52">
        <v>-1626</v>
      </c>
      <c r="G60" s="52">
        <v>-954</v>
      </c>
      <c r="H60" s="52">
        <v>-753</v>
      </c>
      <c r="I60" s="20">
        <v>0</v>
      </c>
      <c r="J60" s="38">
        <f t="shared" si="9"/>
        <v>-7755</v>
      </c>
    </row>
    <row r="61" spans="1:10" ht="18.75" customHeight="1">
      <c r="A61" s="12" t="s">
        <v>64</v>
      </c>
      <c r="B61" s="52">
        <v>-1614</v>
      </c>
      <c r="C61" s="52">
        <v>-663</v>
      </c>
      <c r="D61" s="52">
        <v>-630</v>
      </c>
      <c r="E61" s="20">
        <v>0</v>
      </c>
      <c r="F61" s="52">
        <v>-1563</v>
      </c>
      <c r="G61" s="52">
        <v>-342</v>
      </c>
      <c r="H61" s="52">
        <v>-333</v>
      </c>
      <c r="I61" s="20">
        <v>0</v>
      </c>
      <c r="J61" s="38">
        <f t="shared" si="9"/>
        <v>-5145</v>
      </c>
    </row>
    <row r="62" spans="1:10" ht="18.75" customHeight="1">
      <c r="A62" s="12" t="s">
        <v>65</v>
      </c>
      <c r="B62" s="52">
        <v>-108521.66</v>
      </c>
      <c r="C62" s="52">
        <v>-7956.61</v>
      </c>
      <c r="D62" s="52">
        <v>-29102.02</v>
      </c>
      <c r="E62" s="20">
        <v>0</v>
      </c>
      <c r="F62" s="52">
        <v>-131938.49</v>
      </c>
      <c r="G62" s="52">
        <v>-105335.97</v>
      </c>
      <c r="H62" s="52">
        <v>-75667.12</v>
      </c>
      <c r="I62" s="20">
        <v>0</v>
      </c>
      <c r="J62" s="38">
        <f>SUM(B62:I62)</f>
        <v>-458521.87</v>
      </c>
    </row>
    <row r="63" spans="1:10" ht="18.75" customHeight="1">
      <c r="A63" s="12" t="s">
        <v>66</v>
      </c>
      <c r="B63" s="52">
        <v>-84</v>
      </c>
      <c r="C63" s="52">
        <v>-196</v>
      </c>
      <c r="D63" s="20">
        <v>-56</v>
      </c>
      <c r="E63" s="20">
        <v>0</v>
      </c>
      <c r="F63" s="20">
        <v>-140</v>
      </c>
      <c r="G63" s="20">
        <v>0</v>
      </c>
      <c r="H63" s="20">
        <v>0</v>
      </c>
      <c r="I63" s="20">
        <v>0</v>
      </c>
      <c r="J63" s="38">
        <f t="shared" si="9"/>
        <v>-476</v>
      </c>
    </row>
    <row r="64" spans="1:10" ht="18.75" customHeight="1">
      <c r="A64" s="16" t="s">
        <v>107</v>
      </c>
      <c r="B64" s="52">
        <f>SUM(B65:B85)</f>
        <v>-14057.98</v>
      </c>
      <c r="C64" s="52">
        <f t="shared" ref="C64:I64" si="16">SUM(C65:C85)</f>
        <v>-20610.579999999998</v>
      </c>
      <c r="D64" s="52">
        <f t="shared" si="16"/>
        <v>-20419.129999999997</v>
      </c>
      <c r="E64" s="52">
        <f t="shared" si="16"/>
        <v>-57279.85</v>
      </c>
      <c r="F64" s="52">
        <f t="shared" si="16"/>
        <v>-15029.5</v>
      </c>
      <c r="G64" s="52">
        <f t="shared" si="16"/>
        <v>-18984.760000000002</v>
      </c>
      <c r="H64" s="52">
        <f t="shared" si="16"/>
        <v>-28354.100000000002</v>
      </c>
      <c r="I64" s="52">
        <f t="shared" si="16"/>
        <v>-13872.08</v>
      </c>
      <c r="J64" s="38">
        <f t="shared" si="9"/>
        <v>-188607.97999999998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3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120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111</v>
      </c>
      <c r="B89" s="25">
        <f t="shared" ref="B89:I89" si="17">+B90+B91</f>
        <v>1179951.49</v>
      </c>
      <c r="C89" s="25">
        <f t="shared" si="17"/>
        <v>1829844.8900000001</v>
      </c>
      <c r="D89" s="25">
        <f t="shared" si="17"/>
        <v>1774426.08</v>
      </c>
      <c r="E89" s="25">
        <f t="shared" si="17"/>
        <v>1297868.6399999997</v>
      </c>
      <c r="F89" s="25">
        <f t="shared" si="17"/>
        <v>1033748.55</v>
      </c>
      <c r="G89" s="25">
        <f t="shared" si="17"/>
        <v>1733027.5</v>
      </c>
      <c r="H89" s="25">
        <f t="shared" si="17"/>
        <v>2320176.71</v>
      </c>
      <c r="I89" s="25">
        <f t="shared" si="17"/>
        <v>1130681.7199999997</v>
      </c>
      <c r="J89" s="53">
        <f>SUM(B89:I89)</f>
        <v>12299725.579999998</v>
      </c>
    </row>
    <row r="90" spans="1:10" ht="18.75" customHeight="1">
      <c r="A90" s="16" t="s">
        <v>110</v>
      </c>
      <c r="B90" s="25">
        <f t="shared" ref="B90:I90" si="18">+B44+B57+B64+B86</f>
        <v>1164978.56</v>
      </c>
      <c r="C90" s="25">
        <f t="shared" si="18"/>
        <v>1809385.7400000002</v>
      </c>
      <c r="D90" s="25">
        <f t="shared" si="18"/>
        <v>1754070.3800000001</v>
      </c>
      <c r="E90" s="25">
        <f t="shared" si="18"/>
        <v>1278962.1399999997</v>
      </c>
      <c r="F90" s="25">
        <f t="shared" si="18"/>
        <v>1014474.05</v>
      </c>
      <c r="G90" s="25">
        <f t="shared" si="18"/>
        <v>1715058.83</v>
      </c>
      <c r="H90" s="25">
        <f t="shared" si="18"/>
        <v>2294940.5699999998</v>
      </c>
      <c r="I90" s="25">
        <f t="shared" si="18"/>
        <v>1115506.5699999998</v>
      </c>
      <c r="J90" s="53">
        <f>SUM(B90:I90)</f>
        <v>12147376.84</v>
      </c>
    </row>
    <row r="91" spans="1:10" ht="18.75" customHeight="1">
      <c r="A91" s="16" t="s">
        <v>114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18906.5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3">
        <f>SUM(B91:I91)</f>
        <v>152348.74</v>
      </c>
    </row>
    <row r="92" spans="1:10" ht="18" customHeight="1">
      <c r="A92" s="16" t="s">
        <v>112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113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12299725.570000002</v>
      </c>
    </row>
    <row r="98" spans="1:10" ht="18.75" customHeight="1">
      <c r="A98" s="27" t="s">
        <v>83</v>
      </c>
      <c r="B98" s="28">
        <v>149259.37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0">SUM(B98:I98)</f>
        <v>149259.37</v>
      </c>
    </row>
    <row r="99" spans="1:10" ht="18.75" customHeight="1">
      <c r="A99" s="27" t="s">
        <v>84</v>
      </c>
      <c r="B99" s="28">
        <v>1030692.13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1030692.13</v>
      </c>
    </row>
    <row r="100" spans="1:10" ht="18.75" customHeight="1">
      <c r="A100" s="27" t="s">
        <v>85</v>
      </c>
      <c r="B100" s="44">
        <v>0</v>
      </c>
      <c r="C100" s="28">
        <f>+C89</f>
        <v>1829844.8900000001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1829844.8900000001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1774426.08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1774426.08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439067.69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439067.69</v>
      </c>
    </row>
    <row r="103" spans="1:10" ht="18.75" customHeight="1">
      <c r="A103" s="27" t="s">
        <v>115</v>
      </c>
      <c r="B103" s="44">
        <v>0</v>
      </c>
      <c r="C103" s="44">
        <v>0</v>
      </c>
      <c r="D103" s="44">
        <v>0</v>
      </c>
      <c r="E103" s="28">
        <v>268719.65999999997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268719.65999999997</v>
      </c>
    </row>
    <row r="104" spans="1:10" ht="18.75" customHeight="1">
      <c r="A104" s="27" t="s">
        <v>116</v>
      </c>
      <c r="B104" s="44">
        <v>0</v>
      </c>
      <c r="C104" s="44">
        <v>0</v>
      </c>
      <c r="D104" s="44">
        <v>0</v>
      </c>
      <c r="E104" s="28">
        <v>581512.23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581512.23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8569.0499999999993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8569.0499999999993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1033748.55</v>
      </c>
      <c r="G106" s="44">
        <v>0</v>
      </c>
      <c r="H106" s="44">
        <v>0</v>
      </c>
      <c r="I106" s="44">
        <v>0</v>
      </c>
      <c r="J106" s="45">
        <f t="shared" si="20"/>
        <v>1033748.55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217116</v>
      </c>
      <c r="H107" s="44">
        <v>0</v>
      </c>
      <c r="I107" s="44">
        <v>0</v>
      </c>
      <c r="J107" s="45">
        <f t="shared" si="20"/>
        <v>217116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302413.3</v>
      </c>
      <c r="H108" s="44">
        <v>0</v>
      </c>
      <c r="I108" s="44">
        <v>0</v>
      </c>
      <c r="J108" s="45">
        <f t="shared" si="20"/>
        <v>302413.3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451839.81</v>
      </c>
      <c r="H109" s="44">
        <v>0</v>
      </c>
      <c r="I109" s="44">
        <v>0</v>
      </c>
      <c r="J109" s="45">
        <f t="shared" si="20"/>
        <v>451839.81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761658.39</v>
      </c>
      <c r="H110" s="44">
        <v>0</v>
      </c>
      <c r="I110" s="44">
        <v>0</v>
      </c>
      <c r="J110" s="45">
        <f t="shared" si="20"/>
        <v>761658.39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680037.16</v>
      </c>
      <c r="I111" s="44">
        <v>0</v>
      </c>
      <c r="J111" s="45">
        <f t="shared" si="20"/>
        <v>680037.16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53768.12</v>
      </c>
      <c r="I112" s="44">
        <v>0</v>
      </c>
      <c r="J112" s="45">
        <f t="shared" si="20"/>
        <v>53768.12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375934.82</v>
      </c>
      <c r="I113" s="44">
        <v>0</v>
      </c>
      <c r="J113" s="45">
        <f t="shared" si="20"/>
        <v>375934.82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321826.46999999997</v>
      </c>
      <c r="I114" s="44">
        <v>0</v>
      </c>
      <c r="J114" s="45">
        <f t="shared" si="20"/>
        <v>321826.46999999997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888610.13</v>
      </c>
      <c r="I115" s="44">
        <v>0</v>
      </c>
      <c r="J115" s="45">
        <f t="shared" si="20"/>
        <v>888610.13</v>
      </c>
    </row>
    <row r="116" spans="1:10" ht="18.75" customHeight="1">
      <c r="A116" s="27" t="s">
        <v>99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</row>
    <row r="117" spans="1:10" ht="18.75" customHeight="1">
      <c r="A117" s="27" t="s">
        <v>100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406829.88</v>
      </c>
      <c r="J117" s="45">
        <f t="shared" si="20"/>
        <v>406829.88</v>
      </c>
    </row>
    <row r="118" spans="1:10" ht="18.75" customHeight="1">
      <c r="A118" s="29" t="s">
        <v>101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723851.84</v>
      </c>
      <c r="J118" s="48">
        <f t="shared" si="20"/>
        <v>723851.84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2013-09-17T18:40:07Z</dcterms:modified>
</cp:coreProperties>
</file>