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0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H56" l="1"/>
  <c r="D56"/>
  <c r="C56"/>
  <c r="I56"/>
  <c r="G56"/>
  <c r="F56"/>
  <c r="J64"/>
  <c r="E56"/>
  <c r="J57"/>
  <c r="B56"/>
  <c r="J56" s="1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I90"/>
  <c r="I89" s="1"/>
  <c r="I43"/>
  <c r="G90"/>
  <c r="G89" s="1"/>
  <c r="G43"/>
  <c r="E48"/>
  <c r="J48" s="1"/>
  <c r="E45"/>
  <c r="E44" s="1"/>
  <c r="C45"/>
  <c r="C46"/>
  <c r="J46" s="1"/>
  <c r="C44" l="1"/>
  <c r="E90"/>
  <c r="E89" s="1"/>
  <c r="E43"/>
  <c r="J45"/>
  <c r="J44" s="1"/>
  <c r="B44"/>
  <c r="B43" l="1"/>
  <c r="J43" s="1"/>
  <c r="B90"/>
  <c r="C90"/>
  <c r="C89" s="1"/>
  <c r="C100" s="1"/>
  <c r="J100" s="1"/>
  <c r="J97" s="1"/>
  <c r="C43"/>
  <c r="B89" l="1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<sst xmlns="http://schemas.openxmlformats.org/spreadsheetml/2006/main" count="123" uniqueCount="123">
  <si>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</si>
  <si>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</si>
  <si>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</si>
  <si>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</si>
  <si>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</si>
  <si>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</si>
  <si>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</si>
  <si>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</si>
  <si>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</si>
  <si>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</si>
  <si>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</si>
  <si>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</si>
  <si>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</si>
  <si>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</si>
  <si>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</si>
  <si>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</si>
  <si>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</si>
  <si>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</si>
  <si>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</si>
  <si>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</si>
  <si>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</si>
  <si>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</si>
  <si>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</si>
  <si>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</si>
  <si>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</si>
  <si>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</si>
  <si>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</si>
  <si>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</si>
  <si>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</si>
  <si>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</si>
  <si>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</si>
  <si>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</si>
  <si>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</si>
  <si>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</si>
  <si>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</si>
  <si>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</si>
  <si>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</si>
  <si>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</si>
  <si>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</si>
  <si>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</si>
  <si>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</si>
  <si>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</si>
  <si>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</si>
  <si>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</si>
  <si>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</si>
  <si>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</si>
  <si>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</si>
  <si>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</si>
  <si>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</si>
  <si>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</si>
  <si>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</si>
  <si>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</si>
  <si>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</si>
  <si>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</si>
  <si>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</si>
  <si>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</si>
  <si>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</si>
  <si>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</si>
  <si>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</si>
  <si>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</si>
  <si>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</si>
  <si>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</si>
  <si>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</si>
  <si>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</si>
  <si>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</si>
  <si>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</si>
  <si>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</si>
  <si>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</si>
  <si>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</si>
  <si>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</si>
  <si>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</si>
  <si>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</si>
  <si>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</si>
  <si>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</si>
  <si>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</si>
  <si>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</si>
  <si>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</si>
  <si>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</si>
  <si>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</si>
  <si>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</si>
  <si>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</si>
  <si>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</si>
  <si>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</si>
  <si>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</si>
  <si>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</si>
  <si>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</si>
  <si>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</si>
  <si>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</si>
  <si>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</si>
  <si>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</si>
  <si>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</si>
  <si>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</si>
  <si>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</si>
  <si>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</si>
  <si>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</si>
  <si>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</si>
  <si>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</si>
  <si>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</si>
  <si>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</si>
  <si>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</si>
  <si>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</si>
  <si>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</si>
  <si>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</si>
  <si>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</si>
  <si>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</si>
  <si>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</si>
  <si>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</si>
  <si>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</si>
  <si>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</si>
  <si>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</si>
  <si>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</si>
  <si>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</si>
  <si>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</si>
  <si>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</si>
  <si>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</si>
  <si>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</si>
  <si>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</si>
  <si>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</si>
  <si>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</si>
  <si>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</si>
  <si>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</si>
  <si>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</si>
  <si>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10/09/13 - VENCIMENTO 17/09/13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</si>
</sst>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636675</v>
      </c>
      <c r="C7" s="9">
        <f t="shared" si="0"/>
        <v>792511</v>
      </c>
      <c r="D7" s="9">
        <f t="shared" si="0"/>
        <v>720877</v>
      </c>
      <c r="E7" s="9">
        <f t="shared" si="0"/>
        <v>537189</v>
      </c>
      <c r="F7" s="9">
        <f t="shared" si="0"/>
        <v>548447</v>
      </c>
      <c r="G7" s="9">
        <f t="shared" si="0"/>
        <v>827295</v>
      </c>
      <c r="H7" s="9">
        <f t="shared" si="0"/>
        <v>1243668</v>
      </c>
      <c r="I7" s="9">
        <f t="shared" si="0"/>
        <v>565946</v>
      </c>
      <c r="J7" s="9">
        <f t="shared" si="0"/>
        <v>5872608</v>
      </c>
    </row>
    <row r="8" spans="1:10" ht="17.25" customHeight="1">
      <c r="A8" s="10" t="s">
        <v>34</v>
      </c>
      <c r="B8" s="11">
        <f>B9+B12</f>
        <v>378381</v>
      </c>
      <c r="C8" s="11">
        <f t="shared" ref="C8:I8" si="1">C9+C12</f>
        <v>482795</v>
      </c>
      <c r="D8" s="11">
        <f t="shared" si="1"/>
        <v>423576</v>
      </c>
      <c r="E8" s="11">
        <f t="shared" si="1"/>
        <v>302282</v>
      </c>
      <c r="F8" s="11">
        <f t="shared" si="1"/>
        <v>324803</v>
      </c>
      <c r="G8" s="11">
        <f t="shared" si="1"/>
        <v>464972</v>
      </c>
      <c r="H8" s="11">
        <f t="shared" si="1"/>
        <v>672913</v>
      </c>
      <c r="I8" s="11">
        <f t="shared" si="1"/>
        <v>345929</v>
      </c>
      <c r="J8" s="11">
        <f t="shared" ref="J8:J23" si="2">SUM(B8:I8)</f>
        <v>3395651</v>
      </c>
    </row>
    <row r="9" spans="1:10" ht="17.25" customHeight="1">
      <c r="A9" s="15" t="s">
        <v>19</v>
      </c>
      <c r="B9" s="13">
        <f>+B10+B11</f>
        <v>48604</v>
      </c>
      <c r="C9" s="13">
        <f t="shared" ref="C9:I9" si="3">+C10+C11</f>
        <v>65453</v>
      </c>
      <c r="D9" s="13">
        <f t="shared" si="3"/>
        <v>55457</v>
      </c>
      <c r="E9" s="13">
        <f t="shared" si="3"/>
        <v>38596</v>
      </c>
      <c r="F9" s="13">
        <f t="shared" si="3"/>
        <v>41581</v>
      </c>
      <c r="G9" s="13">
        <f t="shared" si="3"/>
        <v>52890</v>
      </c>
      <c r="H9" s="13">
        <f t="shared" si="3"/>
        <v>60502</v>
      </c>
      <c r="I9" s="13">
        <f t="shared" si="3"/>
        <v>55197</v>
      </c>
      <c r="J9" s="11">
        <f t="shared" si="2"/>
        <v>418280</v>
      </c>
    </row>
    <row r="10" spans="1:10" ht="17.25" customHeight="1">
      <c r="A10" s="31" t="s">
        <v>20</v>
      </c>
      <c r="B10" s="13">
        <v>48604</v>
      </c>
      <c r="C10" s="13">
        <v>65453</v>
      </c>
      <c r="D10" s="13">
        <v>55457</v>
      </c>
      <c r="E10" s="13">
        <v>38596</v>
      </c>
      <c r="F10" s="13">
        <v>41581</v>
      </c>
      <c r="G10" s="13">
        <v>52890</v>
      </c>
      <c r="H10" s="13">
        <v>60502</v>
      </c>
      <c r="I10" s="13">
        <v>55197</v>
      </c>
      <c r="J10" s="11">
        <f>SUM(B10:I10)</f>
        <v>418280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329777</v>
      </c>
      <c r="C12" s="17">
        <f t="shared" si="4"/>
        <v>417342</v>
      </c>
      <c r="D12" s="17">
        <f t="shared" si="4"/>
        <v>368119</v>
      </c>
      <c r="E12" s="17">
        <f t="shared" si="4"/>
        <v>263686</v>
      </c>
      <c r="F12" s="17">
        <f t="shared" si="4"/>
        <v>283222</v>
      </c>
      <c r="G12" s="17">
        <f t="shared" si="4"/>
        <v>412082</v>
      </c>
      <c r="H12" s="17">
        <f t="shared" si="4"/>
        <v>612411</v>
      </c>
      <c r="I12" s="17">
        <f t="shared" si="4"/>
        <v>290732</v>
      </c>
      <c r="J12" s="11">
        <f t="shared" si="2"/>
        <v>2977371</v>
      </c>
    </row>
    <row r="13" spans="1:10" ht="17.25" customHeight="1">
      <c r="A13" s="14" t="s">
        <v>22</v>
      </c>
      <c r="B13" s="13">
        <v>130870</v>
      </c>
      <c r="C13" s="13">
        <v>178772</v>
      </c>
      <c r="D13" s="13">
        <v>164147</v>
      </c>
      <c r="E13" s="13">
        <v>120072</v>
      </c>
      <c r="F13" s="13">
        <v>123453</v>
      </c>
      <c r="G13" s="13">
        <v>177069</v>
      </c>
      <c r="H13" s="13">
        <v>258298</v>
      </c>
      <c r="I13" s="13">
        <v>116126</v>
      </c>
      <c r="J13" s="11">
        <f t="shared" si="2"/>
        <v>1268807</v>
      </c>
    </row>
    <row r="14" spans="1:10" ht="17.25" customHeight="1">
      <c r="A14" s="14" t="s">
        <v>23</v>
      </c>
      <c r="B14" s="13">
        <v>144187</v>
      </c>
      <c r="C14" s="13">
        <v>162661</v>
      </c>
      <c r="D14" s="13">
        <v>143017</v>
      </c>
      <c r="E14" s="13">
        <v>99111</v>
      </c>
      <c r="F14" s="13">
        <v>115728</v>
      </c>
      <c r="G14" s="13">
        <v>170561</v>
      </c>
      <c r="H14" s="13">
        <v>273581</v>
      </c>
      <c r="I14" s="13">
        <v>126146</v>
      </c>
      <c r="J14" s="11">
        <f t="shared" si="2"/>
        <v>1234992</v>
      </c>
    </row>
    <row r="15" spans="1:10" ht="17.25" customHeight="1">
      <c r="A15" s="14" t="s">
        <v>24</v>
      </c>
      <c r="B15" s="13">
        <v>54720</v>
      </c>
      <c r="C15" s="13">
        <v>75909</v>
      </c>
      <c r="D15" s="13">
        <v>60955</v>
      </c>
      <c r="E15" s="13">
        <v>44503</v>
      </c>
      <c r="F15" s="13">
        <v>44041</v>
      </c>
      <c r="G15" s="13">
        <v>64452</v>
      </c>
      <c r="H15" s="13">
        <v>80532</v>
      </c>
      <c r="I15" s="13">
        <v>48460</v>
      </c>
      <c r="J15" s="11">
        <f t="shared" si="2"/>
        <v>473572</v>
      </c>
    </row>
    <row r="16" spans="1:10" ht="17.25" customHeight="1">
      <c r="A16" s="16" t="s">
        <v>25</v>
      </c>
      <c r="B16" s="11">
        <f>+B17+B18+B19</f>
        <v>215222</v>
      </c>
      <c r="C16" s="11">
        <f t="shared" ref="C16:I16" si="5">+C17+C18+C19</f>
        <v>243442</v>
      </c>
      <c r="D16" s="11">
        <f t="shared" si="5"/>
        <v>222854</v>
      </c>
      <c r="E16" s="11">
        <f t="shared" si="5"/>
        <v>175560</v>
      </c>
      <c r="F16" s="11">
        <f t="shared" si="5"/>
        <v>175907</v>
      </c>
      <c r="G16" s="11">
        <f t="shared" si="5"/>
        <v>299650</v>
      </c>
      <c r="H16" s="11">
        <f t="shared" si="5"/>
        <v>503589</v>
      </c>
      <c r="I16" s="11">
        <f t="shared" si="5"/>
        <v>178106</v>
      </c>
      <c r="J16" s="11">
        <f t="shared" si="2"/>
        <v>2014330</v>
      </c>
    </row>
    <row r="17" spans="1:10" ht="17.25" customHeight="1">
      <c r="A17" s="12" t="s">
        <v>26</v>
      </c>
      <c r="B17" s="13">
        <v>99695</v>
      </c>
      <c r="C17" s="13">
        <v>125489</v>
      </c>
      <c r="D17" s="13">
        <v>116787</v>
      </c>
      <c r="E17" s="13">
        <v>91733</v>
      </c>
      <c r="F17" s="13">
        <v>89985</v>
      </c>
      <c r="G17" s="13">
        <v>150700</v>
      </c>
      <c r="H17" s="13">
        <v>241168</v>
      </c>
      <c r="I17" s="13">
        <v>89536</v>
      </c>
      <c r="J17" s="11">
        <f t="shared" si="2"/>
        <v>1005093</v>
      </c>
    </row>
    <row r="18" spans="1:10" ht="17.25" customHeight="1">
      <c r="A18" s="12" t="s">
        <v>27</v>
      </c>
      <c r="B18" s="13">
        <v>86056</v>
      </c>
      <c r="C18" s="13">
        <v>83679</v>
      </c>
      <c r="D18" s="13">
        <v>76280</v>
      </c>
      <c r="E18" s="13">
        <v>59682</v>
      </c>
      <c r="F18" s="13">
        <v>64681</v>
      </c>
      <c r="G18" s="13">
        <v>112360</v>
      </c>
      <c r="H18" s="13">
        <v>207382</v>
      </c>
      <c r="I18" s="13">
        <v>66000</v>
      </c>
      <c r="J18" s="11">
        <f t="shared" si="2"/>
        <v>756120</v>
      </c>
    </row>
    <row r="19" spans="1:10" ht="17.25" customHeight="1">
      <c r="A19" s="12" t="s">
        <v>28</v>
      </c>
      <c r="B19" s="13">
        <v>29471</v>
      </c>
      <c r="C19" s="13">
        <v>34274</v>
      </c>
      <c r="D19" s="13">
        <v>29787</v>
      </c>
      <c r="E19" s="13">
        <v>24145</v>
      </c>
      <c r="F19" s="13">
        <v>21241</v>
      </c>
      <c r="G19" s="13">
        <v>36590</v>
      </c>
      <c r="H19" s="13">
        <v>55039</v>
      </c>
      <c r="I19" s="13">
        <v>22570</v>
      </c>
      <c r="J19" s="11">
        <f t="shared" si="2"/>
        <v>253117</v>
      </c>
    </row>
    <row r="20" spans="1:10" ht="17.25" customHeight="1">
      <c r="A20" s="16" t="s">
        <v>29</v>
      </c>
      <c r="B20" s="13">
        <v>43072</v>
      </c>
      <c r="C20" s="13">
        <v>66274</v>
      </c>
      <c r="D20" s="13">
        <v>74447</v>
      </c>
      <c r="E20" s="13">
        <v>59347</v>
      </c>
      <c r="F20" s="13">
        <v>47737</v>
      </c>
      <c r="G20" s="13">
        <v>62673</v>
      </c>
      <c r="H20" s="13">
        <v>67166</v>
      </c>
      <c r="I20" s="13">
        <v>33159</v>
      </c>
      <c r="J20" s="11">
        <f t="shared" si="2"/>
        <v>453875</v>
      </c>
    </row>
    <row r="21" spans="1:10" ht="17.25" customHeight="1">
      <c r="A21" s="12" t="s">
        <v>30</v>
      </c>
      <c r="B21" s="13">
        <f>ROUND(B$20*0.57,0)</f>
        <v>24551</v>
      </c>
      <c r="C21" s="13">
        <f>ROUND(C$20*0.57,0)</f>
        <v>37776</v>
      </c>
      <c r="D21" s="13">
        <f t="shared" ref="D21:I21" si="6">ROUND(D$20*0.57,0)</f>
        <v>42435</v>
      </c>
      <c r="E21" s="13">
        <f t="shared" si="6"/>
        <v>33828</v>
      </c>
      <c r="F21" s="13">
        <f t="shared" si="6"/>
        <v>27210</v>
      </c>
      <c r="G21" s="13">
        <f t="shared" si="6"/>
        <v>35724</v>
      </c>
      <c r="H21" s="13">
        <f t="shared" si="6"/>
        <v>38285</v>
      </c>
      <c r="I21" s="13">
        <f t="shared" si="6"/>
        <v>18901</v>
      </c>
      <c r="J21" s="11">
        <f t="shared" si="2"/>
        <v>258710</v>
      </c>
    </row>
    <row r="22" spans="1:10" ht="17.25" customHeight="1">
      <c r="A22" s="12" t="s">
        <v>31</v>
      </c>
      <c r="B22" s="13">
        <f>ROUND(B$20*0.43,0)</f>
        <v>18521</v>
      </c>
      <c r="C22" s="13">
        <f t="shared" ref="C22:I22" si="7">ROUND(C$20*0.43,0)</f>
        <v>28498</v>
      </c>
      <c r="D22" s="13">
        <f t="shared" si="7"/>
        <v>32012</v>
      </c>
      <c r="E22" s="13">
        <f t="shared" si="7"/>
        <v>25519</v>
      </c>
      <c r="F22" s="13">
        <f t="shared" si="7"/>
        <v>20527</v>
      </c>
      <c r="G22" s="13">
        <f t="shared" si="7"/>
        <v>26949</v>
      </c>
      <c r="H22" s="13">
        <f t="shared" si="7"/>
        <v>28881</v>
      </c>
      <c r="I22" s="13">
        <f t="shared" si="7"/>
        <v>14258</v>
      </c>
      <c r="J22" s="11">
        <f t="shared" si="2"/>
        <v>195165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8752</v>
      </c>
      <c r="J23" s="11">
        <f t="shared" si="2"/>
        <v>8752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7200.18</v>
      </c>
      <c r="J31" s="24">
        <f t="shared" ref="J31:J71" si="9">SUM(B31:I31)</f>
        <v>7200.18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1460798.19</v>
      </c>
      <c r="C43" s="23">
        <f t="shared" ref="C43:I43" si="10">+C44+C52</f>
        <v>2073176.9999999998</v>
      </c>
      <c r="D43" s="23">
        <f t="shared" si="10"/>
        <v>1986547.72</v>
      </c>
      <c r="E43" s="23">
        <f t="shared" si="10"/>
        <v>1489605.36</v>
      </c>
      <c r="F43" s="23">
        <f t="shared" si="10"/>
        <v>1301379.05</v>
      </c>
      <c r="G43" s="23">
        <f t="shared" si="10"/>
        <v>2009764.1099999999</v>
      </c>
      <c r="H43" s="23">
        <f t="shared" si="10"/>
        <v>2600996.9300000002</v>
      </c>
      <c r="I43" s="23">
        <f t="shared" si="10"/>
        <v>1303563.8799999999</v>
      </c>
      <c r="J43" s="23">
        <f t="shared" si="9"/>
        <v>14225832.239999998</v>
      </c>
    </row>
    <row r="44" spans="1:10" ht="17.25" customHeight="1">
      <c r="A44" s="16" t="s">
        <v>52</v>
      </c>
      <c r="B44" s="24">
        <f>SUM(B45:B51)</f>
        <v>1445825.26</v>
      </c>
      <c r="C44" s="24">
        <f t="shared" ref="C44:J44" si="11">SUM(C45:C51)</f>
        <v>2052717.8499999999</v>
      </c>
      <c r="D44" s="24">
        <f t="shared" si="11"/>
        <v>1966192.02</v>
      </c>
      <c r="E44" s="24">
        <f t="shared" si="11"/>
        <v>1470698.86</v>
      </c>
      <c r="F44" s="24">
        <f t="shared" si="11"/>
        <v>1282104.55</v>
      </c>
      <c r="G44" s="24">
        <f t="shared" si="11"/>
        <v>1991795.44</v>
      </c>
      <c r="H44" s="24">
        <f t="shared" si="11"/>
        <v>2575760.79</v>
      </c>
      <c r="I44" s="24">
        <f t="shared" si="11"/>
        <v>1288388.73</v>
      </c>
      <c r="J44" s="24">
        <f t="shared" si="11"/>
        <v>14073483.5</v>
      </c>
    </row>
    <row r="45" spans="1:10" ht="17.25" customHeight="1">
      <c r="A45" s="37" t="s">
        <v>53</v>
      </c>
      <c r="B45" s="24">
        <f t="shared" ref="B45:I45" si="12">ROUND(B26*B7,2)</f>
        <v>1445825.26</v>
      </c>
      <c r="C45" s="24">
        <f t="shared" si="12"/>
        <v>2048165.43</v>
      </c>
      <c r="D45" s="24">
        <f t="shared" si="12"/>
        <v>1966192.02</v>
      </c>
      <c r="E45" s="24">
        <f t="shared" si="12"/>
        <v>1439129.33</v>
      </c>
      <c r="F45" s="24">
        <f t="shared" si="12"/>
        <v>1282104.55</v>
      </c>
      <c r="G45" s="24">
        <f t="shared" si="12"/>
        <v>1991795.44</v>
      </c>
      <c r="H45" s="24">
        <f t="shared" si="12"/>
        <v>2575760.79</v>
      </c>
      <c r="I45" s="24">
        <f t="shared" si="12"/>
        <v>1281188.55</v>
      </c>
      <c r="J45" s="24">
        <f t="shared" si="9"/>
        <v>14030161.370000001</v>
      </c>
    </row>
    <row r="46" spans="1:10" ht="17.25" customHeight="1">
      <c r="A46" s="37" t="s">
        <v>54</v>
      </c>
      <c r="B46" s="20">
        <v>0</v>
      </c>
      <c r="C46" s="24">
        <f>ROUND(C27*C7,2)</f>
        <v>4552.42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4552.42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43145.95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43145.95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-11576.42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-11576.42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7200.18</v>
      </c>
      <c r="J49" s="24">
        <f>SUM(B49:I49)</f>
        <v>7200.18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18906.5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152348.74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-412359.80999999994</v>
      </c>
      <c r="C56" s="38">
        <f t="shared" si="13"/>
        <v>-223881.40999999997</v>
      </c>
      <c r="D56" s="38">
        <f t="shared" si="13"/>
        <v>-242466.48</v>
      </c>
      <c r="E56" s="38">
        <f t="shared" si="13"/>
        <v>-235465.85</v>
      </c>
      <c r="F56" s="38">
        <f t="shared" si="13"/>
        <v>-361922.81</v>
      </c>
      <c r="G56" s="38">
        <f t="shared" si="13"/>
        <v>-430427.16000000003</v>
      </c>
      <c r="H56" s="38">
        <f t="shared" si="13"/>
        <v>-365288.5</v>
      </c>
      <c r="I56" s="38">
        <f t="shared" si="13"/>
        <v>-179463.08</v>
      </c>
      <c r="J56" s="38">
        <f t="shared" si="9"/>
        <v>-2451275.1</v>
      </c>
    </row>
    <row r="57" spans="1:10" ht="18.75" customHeight="1">
      <c r="A57" s="16" t="s">
        <v>102</v>
      </c>
      <c r="B57" s="38">
        <f t="shared" ref="B57:I57" si="14">B58+B59+B60+B61+B62+B63</f>
        <v>-398301.82999999996</v>
      </c>
      <c r="C57" s="38">
        <f t="shared" si="14"/>
        <v>-203270.83</v>
      </c>
      <c r="D57" s="38">
        <f t="shared" si="14"/>
        <v>-222047.35</v>
      </c>
      <c r="E57" s="38">
        <f t="shared" si="14"/>
        <v>-115788</v>
      </c>
      <c r="F57" s="38">
        <f t="shared" si="14"/>
        <v>-346893.31</v>
      </c>
      <c r="G57" s="38">
        <f t="shared" si="14"/>
        <v>-411442.4</v>
      </c>
      <c r="H57" s="38">
        <f t="shared" si="14"/>
        <v>-336934.40000000002</v>
      </c>
      <c r="I57" s="38">
        <f t="shared" si="14"/>
        <v>-165591</v>
      </c>
      <c r="J57" s="38">
        <f t="shared" si="9"/>
        <v>-2200269.1199999996</v>
      </c>
    </row>
    <row r="58" spans="1:10" ht="18.75" customHeight="1">
      <c r="A58" s="12" t="s">
        <v>103</v>
      </c>
      <c r="B58" s="38">
        <f>-ROUND(B9*$D$3,2)</f>
        <v>-145812</v>
      </c>
      <c r="C58" s="38">
        <f t="shared" ref="C58:I58" si="15">-ROUND(C9*$D$3,2)</f>
        <v>-196359</v>
      </c>
      <c r="D58" s="38">
        <f t="shared" si="15"/>
        <v>-166371</v>
      </c>
      <c r="E58" s="38">
        <f t="shared" si="15"/>
        <v>-115788</v>
      </c>
      <c r="F58" s="38">
        <f t="shared" si="15"/>
        <v>-124743</v>
      </c>
      <c r="G58" s="38">
        <f t="shared" si="15"/>
        <v>-158670</v>
      </c>
      <c r="H58" s="38">
        <f t="shared" si="15"/>
        <v>-181506</v>
      </c>
      <c r="I58" s="38">
        <f t="shared" si="15"/>
        <v>-165591</v>
      </c>
      <c r="J58" s="38">
        <f t="shared" si="9"/>
        <v>-1254840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-4200</v>
      </c>
      <c r="C60" s="52">
        <v>-1332</v>
      </c>
      <c r="D60" s="52">
        <v>-1485</v>
      </c>
      <c r="E60" s="20">
        <v>0</v>
      </c>
      <c r="F60" s="52">
        <v>-2526</v>
      </c>
      <c r="G60" s="52">
        <v>-1929</v>
      </c>
      <c r="H60" s="52">
        <v>-837</v>
      </c>
      <c r="I60" s="20">
        <v>0</v>
      </c>
      <c r="J60" s="38">
        <f t="shared" si="9"/>
        <v>-12309</v>
      </c>
    </row>
    <row r="61" spans="1:10" ht="18.75" customHeight="1">
      <c r="A61" s="12" t="s">
        <v>64</v>
      </c>
      <c r="B61" s="52">
        <v>-2823</v>
      </c>
      <c r="C61" s="52">
        <v>-903</v>
      </c>
      <c r="D61" s="52">
        <v>-843</v>
      </c>
      <c r="E61" s="20">
        <v>0</v>
      </c>
      <c r="F61" s="52">
        <v>-1659</v>
      </c>
      <c r="G61" s="52">
        <v>-534</v>
      </c>
      <c r="H61" s="52">
        <v>-492</v>
      </c>
      <c r="I61" s="20">
        <v>0</v>
      </c>
      <c r="J61" s="38">
        <f t="shared" si="9"/>
        <v>-7254</v>
      </c>
    </row>
    <row r="62" spans="1:10" ht="18.75" customHeight="1">
      <c r="A62" s="12" t="s">
        <v>65</v>
      </c>
      <c r="B62" s="52">
        <v>-245382.83</v>
      </c>
      <c r="C62" s="52">
        <v>-4676.83</v>
      </c>
      <c r="D62" s="52">
        <v>-53320.35</v>
      </c>
      <c r="E62" s="20">
        <v>0</v>
      </c>
      <c r="F62" s="52">
        <v>-217881.31</v>
      </c>
      <c r="G62" s="52">
        <v>-250309.4</v>
      </c>
      <c r="H62" s="52">
        <v>-154015.4</v>
      </c>
      <c r="I62" s="20">
        <v>0</v>
      </c>
      <c r="J62" s="38">
        <f>SUM(B62:I62)</f>
        <v>-925586.12</v>
      </c>
    </row>
    <row r="63" spans="1:10" ht="18.75" customHeight="1">
      <c r="A63" s="12" t="s">
        <v>66</v>
      </c>
      <c r="B63" s="52">
        <v>-84</v>
      </c>
      <c r="C63" s="52">
        <v>0</v>
      </c>
      <c r="D63" s="20">
        <v>-28</v>
      </c>
      <c r="E63" s="20">
        <v>0</v>
      </c>
      <c r="F63" s="20">
        <v>-84</v>
      </c>
      <c r="G63" s="20">
        <v>0</v>
      </c>
      <c r="H63" s="20">
        <v>-84</v>
      </c>
      <c r="I63" s="20">
        <v>0</v>
      </c>
      <c r="J63" s="38">
        <f t="shared" si="9"/>
        <v>-280</v>
      </c>
    </row>
    <row r="64" spans="1:10" ht="18.75" customHeight="1">
      <c r="A64" s="16" t="s">
        <v>107</v>
      </c>
      <c r="B64" s="52">
        <f>SUM(B65:B85)</f>
        <v>-14057.98</v>
      </c>
      <c r="C64" s="52">
        <f t="shared" ref="C64:I64" si="16">SUM(C65:C85)</f>
        <v>-20610.579999999998</v>
      </c>
      <c r="D64" s="52">
        <f t="shared" si="16"/>
        <v>-20419.129999999997</v>
      </c>
      <c r="E64" s="52">
        <f t="shared" si="16"/>
        <v>-119677.85</v>
      </c>
      <c r="F64" s="52">
        <f t="shared" si="16"/>
        <v>-15029.5</v>
      </c>
      <c r="G64" s="52">
        <f t="shared" si="16"/>
        <v>-18984.760000000002</v>
      </c>
      <c r="H64" s="52">
        <f t="shared" si="16"/>
        <v>-28354.100000000002</v>
      </c>
      <c r="I64" s="52">
        <f t="shared" si="16"/>
        <v>-13872.08</v>
      </c>
      <c r="J64" s="38">
        <f t="shared" si="9"/>
        <v>-251005.98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38">
        <v>-62398</v>
      </c>
      <c r="F80" s="20">
        <v>0</v>
      </c>
      <c r="G80" s="20">
        <v>0</v>
      </c>
      <c r="H80" s="20">
        <v>0</v>
      </c>
      <c r="I80" s="20">
        <v>0</v>
      </c>
      <c r="J80" s="53">
        <f>SUM(B80:I80)</f>
        <v>-62398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120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111</v>
      </c>
      <c r="B89" s="25">
        <f t="shared" ref="B89:I89" si="17">+B90+B91</f>
        <v>1048438.3800000001</v>
      </c>
      <c r="C89" s="25">
        <f t="shared" si="17"/>
        <v>1849295.5899999996</v>
      </c>
      <c r="D89" s="25">
        <f t="shared" si="17"/>
        <v>1744081.24</v>
      </c>
      <c r="E89" s="25">
        <f t="shared" si="17"/>
        <v>1254139.51</v>
      </c>
      <c r="F89" s="25">
        <f t="shared" si="17"/>
        <v>939456.24</v>
      </c>
      <c r="G89" s="25">
        <f t="shared" si="17"/>
        <v>1579336.95</v>
      </c>
      <c r="H89" s="25">
        <f t="shared" si="17"/>
        <v>2235708.4300000002</v>
      </c>
      <c r="I89" s="25">
        <f t="shared" si="17"/>
        <v>1124100.7999999998</v>
      </c>
      <c r="J89" s="53">
        <f>SUM(B89:I89)</f>
        <v>11774557.140000001</v>
      </c>
    </row>
    <row r="90" spans="1:10" ht="18.75" customHeight="1">
      <c r="A90" s="16" t="s">
        <v>110</v>
      </c>
      <c r="B90" s="25">
        <f t="shared" ref="B90:I90" si="18">+B44+B57+B64+B86</f>
        <v>1033465.4500000001</v>
      </c>
      <c r="C90" s="25">
        <f t="shared" si="18"/>
        <v>1828836.4399999997</v>
      </c>
      <c r="D90" s="25">
        <f t="shared" si="18"/>
        <v>1723725.54</v>
      </c>
      <c r="E90" s="25">
        <f t="shared" si="18"/>
        <v>1235233.01</v>
      </c>
      <c r="F90" s="25">
        <f t="shared" si="18"/>
        <v>920181.74</v>
      </c>
      <c r="G90" s="25">
        <f t="shared" si="18"/>
        <v>1561368.28</v>
      </c>
      <c r="H90" s="25">
        <f t="shared" si="18"/>
        <v>2210472.29</v>
      </c>
      <c r="I90" s="25">
        <f t="shared" si="18"/>
        <v>1108925.6499999999</v>
      </c>
      <c r="J90" s="53">
        <f>SUM(B90:I90)</f>
        <v>11622208.4</v>
      </c>
    </row>
    <row r="91" spans="1:10" ht="18.75" customHeight="1">
      <c r="A91" s="16" t="s">
        <v>114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18906.5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152348.74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11774557.119999999</v>
      </c>
    </row>
    <row r="98" spans="1:10" ht="18.75" customHeight="1">
      <c r="A98" s="27" t="s">
        <v>83</v>
      </c>
      <c r="B98" s="28">
        <v>131176.10999999999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131176.10999999999</v>
      </c>
    </row>
    <row r="99" spans="1:10" ht="18.75" customHeight="1">
      <c r="A99" s="27" t="s">
        <v>84</v>
      </c>
      <c r="B99" s="28">
        <v>917262.27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917262.27</v>
      </c>
    </row>
    <row r="100" spans="1:10" ht="18.75" customHeight="1">
      <c r="A100" s="27" t="s">
        <v>85</v>
      </c>
      <c r="B100" s="44">
        <v>0</v>
      </c>
      <c r="C100" s="28">
        <f>+C89</f>
        <v>1849295.5899999996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1849295.5899999996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1744081.24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1744081.24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464324.08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464324.08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247182.05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247182.05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534480.82999999996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534480.82999999996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8152.54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8152.54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939456.24</v>
      </c>
      <c r="G106" s="44">
        <v>0</v>
      </c>
      <c r="H106" s="44">
        <v>0</v>
      </c>
      <c r="I106" s="44">
        <v>0</v>
      </c>
      <c r="J106" s="45">
        <f t="shared" si="20"/>
        <v>939456.24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216282.72</v>
      </c>
      <c r="H107" s="44">
        <v>0</v>
      </c>
      <c r="I107" s="44">
        <v>0</v>
      </c>
      <c r="J107" s="45">
        <f t="shared" si="20"/>
        <v>216282.72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301825.28000000003</v>
      </c>
      <c r="H108" s="44">
        <v>0</v>
      </c>
      <c r="I108" s="44">
        <v>0</v>
      </c>
      <c r="J108" s="45">
        <f t="shared" si="20"/>
        <v>301825.28000000003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449245.52</v>
      </c>
      <c r="H109" s="44">
        <v>0</v>
      </c>
      <c r="I109" s="44">
        <v>0</v>
      </c>
      <c r="J109" s="45">
        <f t="shared" si="20"/>
        <v>449245.52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611983.43000000005</v>
      </c>
      <c r="H110" s="44">
        <v>0</v>
      </c>
      <c r="I110" s="44">
        <v>0</v>
      </c>
      <c r="J110" s="45">
        <f t="shared" si="20"/>
        <v>611983.43000000005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658028.97</v>
      </c>
      <c r="I111" s="44">
        <v>0</v>
      </c>
      <c r="J111" s="45">
        <f t="shared" si="20"/>
        <v>658028.97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52076.22</v>
      </c>
      <c r="I112" s="44">
        <v>0</v>
      </c>
      <c r="J112" s="45">
        <f t="shared" si="20"/>
        <v>52076.22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366925.36</v>
      </c>
      <c r="I113" s="44">
        <v>0</v>
      </c>
      <c r="J113" s="45">
        <f t="shared" si="20"/>
        <v>366925.36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309405.34000000003</v>
      </c>
      <c r="I114" s="44">
        <v>0</v>
      </c>
      <c r="J114" s="45">
        <f t="shared" si="20"/>
        <v>309405.34000000003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849272.52</v>
      </c>
      <c r="I115" s="44">
        <v>0</v>
      </c>
      <c r="J115" s="45">
        <f t="shared" si="20"/>
        <v>849272.52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413002.11</v>
      </c>
      <c r="J117" s="45">
        <f t="shared" si="20"/>
        <v>413002.11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711098.7</v>
      </c>
      <c r="J118" s="48">
        <f t="shared" si="20"/>
        <v>711098.7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2013-09-16T17:19:16Z</dcterms:modified>
</cp:coreProperties>
</file>