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6" i="8"/>
  <c r="B9"/>
  <c r="C9"/>
  <c r="D9"/>
  <c r="D8" s="1"/>
  <c r="E9"/>
  <c r="F9"/>
  <c r="F8" s="1"/>
  <c r="G9"/>
  <c r="H9"/>
  <c r="H8" s="1"/>
  <c r="I9"/>
  <c r="J9"/>
  <c r="J10"/>
  <c r="J11"/>
  <c r="B12"/>
  <c r="C12"/>
  <c r="D12"/>
  <c r="E12"/>
  <c r="F12"/>
  <c r="G12"/>
  <c r="H12"/>
  <c r="I12"/>
  <c r="J13"/>
  <c r="J14"/>
  <c r="J15"/>
  <c r="B16"/>
  <c r="C16"/>
  <c r="D16"/>
  <c r="E16"/>
  <c r="F16"/>
  <c r="G16"/>
  <c r="H16"/>
  <c r="I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0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7"/>
  <c r="J118"/>
  <c r="J16" l="1"/>
  <c r="I8"/>
  <c r="I7" s="1"/>
  <c r="I45" s="1"/>
  <c r="I44" s="1"/>
  <c r="G8"/>
  <c r="G7" s="1"/>
  <c r="G45" s="1"/>
  <c r="G44" s="1"/>
  <c r="E8"/>
  <c r="E7" s="1"/>
  <c r="C8"/>
  <c r="C7" s="1"/>
  <c r="J12"/>
  <c r="H7"/>
  <c r="H45" s="1"/>
  <c r="H44" s="1"/>
  <c r="F7"/>
  <c r="F45" s="1"/>
  <c r="F44" s="1"/>
  <c r="D7"/>
  <c r="D45" s="1"/>
  <c r="D44" s="1"/>
  <c r="B8"/>
  <c r="C56"/>
  <c r="H56"/>
  <c r="D56"/>
  <c r="I56"/>
  <c r="G56"/>
  <c r="F56"/>
  <c r="E56"/>
  <c r="J64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J57"/>
  <c r="B56"/>
  <c r="I90"/>
  <c r="I89" s="1"/>
  <c r="I43"/>
  <c r="G90"/>
  <c r="G89" s="1"/>
  <c r="G43"/>
  <c r="E48"/>
  <c r="J48" s="1"/>
  <c r="E45"/>
  <c r="E44" s="1"/>
  <c r="C45"/>
  <c r="C46"/>
  <c r="J46" s="1"/>
  <c r="J56" l="1"/>
  <c r="C44"/>
  <c r="E90"/>
  <c r="E89" s="1"/>
  <c r="E43"/>
  <c r="J45"/>
  <c r="J44" s="1"/>
  <c r="B44"/>
  <c r="B43" l="1"/>
  <c r="B90"/>
  <c r="C90"/>
  <c r="C89" s="1"/>
  <c r="C100" s="1"/>
  <c r="J100" s="1"/>
  <c r="J97" s="1"/>
  <c r="C43"/>
  <c r="J43" l="1"/>
  <c r="B89"/>
  <c r="J89" s="1"/>
  <c r="J90"/>
</calcChain>
</file>

<file path=xl/sharedStrings.xml><?xml version="1.0" encoding="utf-8"?>
<sst xmlns="http://schemas.openxmlformats.org/spreadsheetml/2006/main" count="124" uniqueCount="124">
  <si>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</si>
  <si>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</si>
  <si>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</si>
  <si>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</si>
  <si>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</si>
  <si>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</si>
  <si>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</si>
  <si>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</si>
  <si>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</si>
  <si>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</si>
  <si>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</si>
  <si>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</si>
  <si>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</si>
  <si>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</si>
  <si>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</si>
  <si>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</si>
  <si>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</si>
  <si>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</si>
  <si>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</si>
  <si>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</si>
  <si>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</si>
  <si>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</si>
  <si>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</si>
  <si>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</si>
  <si>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</si>
  <si>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</si>
  <si>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</si>
  <si>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</si>
  <si>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</si>
  <si>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</si>
  <si>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</si>
  <si>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</si>
  <si>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</si>
  <si>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</si>
  <si>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</si>
  <si>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</si>
  <si>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</si>
  <si>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</si>
  <si>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</si>
  <si>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</si>
  <si>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</si>
  <si>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</si>
  <si>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</si>
  <si>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</si>
  <si>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</si>
  <si>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</si>
  <si>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</si>
  <si>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</si>
  <si>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</si>
  <si>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</si>
  <si>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</si>
  <si>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</si>
  <si>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</si>
  <si>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</si>
  <si>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</si>
  <si>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</si>
  <si>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</si>
  <si>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</si>
  <si>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</si>
  <si>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</si>
  <si>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</si>
  <si>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</si>
  <si>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</si>
  <si>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</si>
  <si>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</si>
  <si>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</si>
  <si>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</si>
  <si>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</si>
  <si>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</si>
  <si>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</si>
  <si>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</si>
  <si>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</si>
  <si>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</si>
  <si>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</si>
  <si>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</si>
  <si>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</si>
  <si>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</si>
  <si>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</si>
  <si>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</si>
  <si>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</si>
  <si>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</si>
  <si>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</si>
  <si>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</si>
  <si>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</si>
  <si>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</si>
  <si>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</si>
  <si>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</si>
  <si>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</si>
  <si>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</si>
  <si>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</si>
  <si>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</si>
  <si>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</si>
  <si>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</si>
  <si>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</si>
  <si>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</si>
  <si>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</si>
  <si>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</si>
  <si>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</si>
  <si>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</si>
  <si>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</si>
  <si>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</si>
  <si>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</si>
  <si>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</si>
  <si>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</si>
  <si>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</si>
  <si>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</si>
  <si>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</si>
  <si>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</si>
  <si>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</si>
  <si>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</si>
  <si>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</si>
  <si>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</si>
  <si>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</si>
  <si>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</si>
  <si>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</si>
  <si>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</si>
  <si>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</si>
  <si>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</si>
  <si>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</si>
  <si>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</si>
  <si>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OPERAÇÃO 09/09/13 - VENCIMENTO 16/09/13</t>
  </si>
  <si>
    <t>6.3. Revisão de Remuneração pelo Transporte Coletivo 1</t>
  </si>
  <si>
    <t>Nota:</t>
  </si>
  <si>
    <t>(1) Revisão de remuneração para pagamento de combustível não fóssil referente ao mês de agosto/13.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</si>
</sst>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624458</v>
      </c>
      <c r="C7" s="9">
        <f t="shared" si="0"/>
        <v>771564</v>
      </c>
      <c r="D7" s="9">
        <f t="shared" si="0"/>
        <v>708223</v>
      </c>
      <c r="E7" s="9">
        <f t="shared" si="0"/>
        <v>534359</v>
      </c>
      <c r="F7" s="9">
        <f t="shared" si="0"/>
        <v>536621</v>
      </c>
      <c r="G7" s="9">
        <f t="shared" si="0"/>
        <v>803629</v>
      </c>
      <c r="H7" s="9">
        <f t="shared" si="0"/>
        <v>1224811</v>
      </c>
      <c r="I7" s="9">
        <f t="shared" si="0"/>
        <v>545885</v>
      </c>
      <c r="J7" s="9">
        <f t="shared" si="0"/>
        <v>5749550</v>
      </c>
    </row>
    <row r="8" spans="1:10" ht="17.25" customHeight="1">
      <c r="A8" s="10" t="s">
        <v>34</v>
      </c>
      <c r="B8" s="11">
        <f>B9+B12</f>
        <v>374362</v>
      </c>
      <c r="C8" s="11">
        <f t="shared" ref="C8:I8" si="1">C9+C12</f>
        <v>474527</v>
      </c>
      <c r="D8" s="11">
        <f t="shared" si="1"/>
        <v>418110</v>
      </c>
      <c r="E8" s="11">
        <f t="shared" si="1"/>
        <v>303218</v>
      </c>
      <c r="F8" s="11">
        <f t="shared" si="1"/>
        <v>319113</v>
      </c>
      <c r="G8" s="11">
        <f t="shared" si="1"/>
        <v>453518</v>
      </c>
      <c r="H8" s="11">
        <f t="shared" si="1"/>
        <v>668464</v>
      </c>
      <c r="I8" s="11">
        <f t="shared" si="1"/>
        <v>337303</v>
      </c>
      <c r="J8" s="11">
        <f t="shared" ref="J8:J23" si="2">SUM(B8:I8)</f>
        <v>3348615</v>
      </c>
    </row>
    <row r="9" spans="1:10" ht="17.25" customHeight="1">
      <c r="A9" s="15" t="s">
        <v>19</v>
      </c>
      <c r="B9" s="13">
        <f>+B10+B11</f>
        <v>57580</v>
      </c>
      <c r="C9" s="13">
        <f t="shared" ref="C9:I9" si="3">+C10+C11</f>
        <v>74774</v>
      </c>
      <c r="D9" s="13">
        <f t="shared" si="3"/>
        <v>64699</v>
      </c>
      <c r="E9" s="13">
        <f t="shared" si="3"/>
        <v>46987</v>
      </c>
      <c r="F9" s="13">
        <f t="shared" si="3"/>
        <v>48218</v>
      </c>
      <c r="G9" s="13">
        <f t="shared" si="3"/>
        <v>63248</v>
      </c>
      <c r="H9" s="13">
        <f t="shared" si="3"/>
        <v>75274</v>
      </c>
      <c r="I9" s="13">
        <f t="shared" si="3"/>
        <v>61833</v>
      </c>
      <c r="J9" s="11">
        <f t="shared" si="2"/>
        <v>492613</v>
      </c>
    </row>
    <row r="10" spans="1:10" ht="17.25" customHeight="1">
      <c r="A10" s="31" t="s">
        <v>20</v>
      </c>
      <c r="B10" s="13">
        <v>57580</v>
      </c>
      <c r="C10" s="13">
        <v>74774</v>
      </c>
      <c r="D10" s="13">
        <v>64699</v>
      </c>
      <c r="E10" s="13">
        <v>46987</v>
      </c>
      <c r="F10" s="13">
        <v>48218</v>
      </c>
      <c r="G10" s="13">
        <v>63248</v>
      </c>
      <c r="H10" s="13">
        <v>75274</v>
      </c>
      <c r="I10" s="13">
        <v>61833</v>
      </c>
      <c r="J10" s="11">
        <f>SUM(B10:I10)</f>
        <v>492613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316782</v>
      </c>
      <c r="C12" s="17">
        <f t="shared" si="4"/>
        <v>399753</v>
      </c>
      <c r="D12" s="17">
        <f t="shared" si="4"/>
        <v>353411</v>
      </c>
      <c r="E12" s="17">
        <f t="shared" si="4"/>
        <v>256231</v>
      </c>
      <c r="F12" s="17">
        <f t="shared" si="4"/>
        <v>270895</v>
      </c>
      <c r="G12" s="17">
        <f t="shared" si="4"/>
        <v>390270</v>
      </c>
      <c r="H12" s="17">
        <f t="shared" si="4"/>
        <v>593190</v>
      </c>
      <c r="I12" s="17">
        <f t="shared" si="4"/>
        <v>275470</v>
      </c>
      <c r="J12" s="11">
        <f t="shared" si="2"/>
        <v>2856002</v>
      </c>
    </row>
    <row r="13" spans="1:10" ht="17.25" customHeight="1">
      <c r="A13" s="14" t="s">
        <v>22</v>
      </c>
      <c r="B13" s="13">
        <v>123991</v>
      </c>
      <c r="C13" s="13">
        <v>168723</v>
      </c>
      <c r="D13" s="13">
        <v>155517</v>
      </c>
      <c r="E13" s="13">
        <v>115202</v>
      </c>
      <c r="F13" s="13">
        <v>116616</v>
      </c>
      <c r="G13" s="13">
        <v>165924</v>
      </c>
      <c r="H13" s="13">
        <v>247487</v>
      </c>
      <c r="I13" s="13">
        <v>108238</v>
      </c>
      <c r="J13" s="11">
        <f t="shared" si="2"/>
        <v>1201698</v>
      </c>
    </row>
    <row r="14" spans="1:10" ht="17.25" customHeight="1">
      <c r="A14" s="14" t="s">
        <v>23</v>
      </c>
      <c r="B14" s="13">
        <v>140951</v>
      </c>
      <c r="C14" s="13">
        <v>158790</v>
      </c>
      <c r="D14" s="13">
        <v>139694</v>
      </c>
      <c r="E14" s="13">
        <v>98091</v>
      </c>
      <c r="F14" s="13">
        <v>112771</v>
      </c>
      <c r="G14" s="13">
        <v>163925</v>
      </c>
      <c r="H14" s="13">
        <v>268646</v>
      </c>
      <c r="I14" s="13">
        <v>121769</v>
      </c>
      <c r="J14" s="11">
        <f t="shared" si="2"/>
        <v>1204637</v>
      </c>
    </row>
    <row r="15" spans="1:10" ht="17.25" customHeight="1">
      <c r="A15" s="14" t="s">
        <v>24</v>
      </c>
      <c r="B15" s="13">
        <v>51840</v>
      </c>
      <c r="C15" s="13">
        <v>72240</v>
      </c>
      <c r="D15" s="13">
        <v>58200</v>
      </c>
      <c r="E15" s="13">
        <v>42938</v>
      </c>
      <c r="F15" s="13">
        <v>41508</v>
      </c>
      <c r="G15" s="13">
        <v>60421</v>
      </c>
      <c r="H15" s="13">
        <v>77057</v>
      </c>
      <c r="I15" s="13">
        <v>45463</v>
      </c>
      <c r="J15" s="11">
        <f t="shared" si="2"/>
        <v>449667</v>
      </c>
    </row>
    <row r="16" spans="1:10" ht="17.25" customHeight="1">
      <c r="A16" s="16" t="s">
        <v>25</v>
      </c>
      <c r="B16" s="11">
        <f>+B17+B18+B19</f>
        <v>207653</v>
      </c>
      <c r="C16" s="11">
        <f t="shared" ref="C16:I16" si="5">+C17+C18+C19</f>
        <v>231452</v>
      </c>
      <c r="D16" s="11">
        <f t="shared" si="5"/>
        <v>215396</v>
      </c>
      <c r="E16" s="11">
        <f t="shared" si="5"/>
        <v>171289</v>
      </c>
      <c r="F16" s="11">
        <f t="shared" si="5"/>
        <v>169658</v>
      </c>
      <c r="G16" s="11">
        <f t="shared" si="5"/>
        <v>287276</v>
      </c>
      <c r="H16" s="11">
        <f t="shared" si="5"/>
        <v>488780</v>
      </c>
      <c r="I16" s="11">
        <f t="shared" si="5"/>
        <v>168066</v>
      </c>
      <c r="J16" s="11">
        <f t="shared" si="2"/>
        <v>1939570</v>
      </c>
    </row>
    <row r="17" spans="1:10" ht="17.25" customHeight="1">
      <c r="A17" s="12" t="s">
        <v>26</v>
      </c>
      <c r="B17" s="13">
        <v>94180</v>
      </c>
      <c r="C17" s="13">
        <v>118371</v>
      </c>
      <c r="D17" s="13">
        <v>112612</v>
      </c>
      <c r="E17" s="13">
        <v>89114</v>
      </c>
      <c r="F17" s="13">
        <v>86034</v>
      </c>
      <c r="G17" s="13">
        <v>142787</v>
      </c>
      <c r="H17" s="13">
        <v>232633</v>
      </c>
      <c r="I17" s="13">
        <v>83419</v>
      </c>
      <c r="J17" s="11">
        <f t="shared" si="2"/>
        <v>959150</v>
      </c>
    </row>
    <row r="18" spans="1:10" ht="17.25" customHeight="1">
      <c r="A18" s="12" t="s">
        <v>27</v>
      </c>
      <c r="B18" s="13">
        <v>85078</v>
      </c>
      <c r="C18" s="13">
        <v>80750</v>
      </c>
      <c r="D18" s="13">
        <v>74872</v>
      </c>
      <c r="E18" s="13">
        <v>58771</v>
      </c>
      <c r="F18" s="13">
        <v>63394</v>
      </c>
      <c r="G18" s="13">
        <v>109058</v>
      </c>
      <c r="H18" s="13">
        <v>202948</v>
      </c>
      <c r="I18" s="13">
        <v>63592</v>
      </c>
      <c r="J18" s="11">
        <f t="shared" si="2"/>
        <v>738463</v>
      </c>
    </row>
    <row r="19" spans="1:10" ht="17.25" customHeight="1">
      <c r="A19" s="12" t="s">
        <v>28</v>
      </c>
      <c r="B19" s="13">
        <v>28395</v>
      </c>
      <c r="C19" s="13">
        <v>32331</v>
      </c>
      <c r="D19" s="13">
        <v>27912</v>
      </c>
      <c r="E19" s="13">
        <v>23404</v>
      </c>
      <c r="F19" s="13">
        <v>20230</v>
      </c>
      <c r="G19" s="13">
        <v>35431</v>
      </c>
      <c r="H19" s="13">
        <v>53199</v>
      </c>
      <c r="I19" s="13">
        <v>21055</v>
      </c>
      <c r="J19" s="11">
        <f t="shared" si="2"/>
        <v>241957</v>
      </c>
    </row>
    <row r="20" spans="1:10" ht="17.25" customHeight="1">
      <c r="A20" s="16" t="s">
        <v>29</v>
      </c>
      <c r="B20" s="13">
        <v>42443</v>
      </c>
      <c r="C20" s="13">
        <v>65585</v>
      </c>
      <c r="D20" s="13">
        <v>74717</v>
      </c>
      <c r="E20" s="13">
        <v>59852</v>
      </c>
      <c r="F20" s="13">
        <v>47850</v>
      </c>
      <c r="G20" s="13">
        <v>62835</v>
      </c>
      <c r="H20" s="13">
        <v>67567</v>
      </c>
      <c r="I20" s="13">
        <v>32303</v>
      </c>
      <c r="J20" s="11">
        <f t="shared" si="2"/>
        <v>453152</v>
      </c>
    </row>
    <row r="21" spans="1:10" ht="17.25" customHeight="1">
      <c r="A21" s="12" t="s">
        <v>30</v>
      </c>
      <c r="B21" s="13">
        <f>ROUND(B$20*0.57,0)</f>
        <v>24193</v>
      </c>
      <c r="C21" s="13">
        <f>ROUND(C$20*0.57,0)</f>
        <v>37383</v>
      </c>
      <c r="D21" s="13">
        <f t="shared" ref="D21:I21" si="6">ROUND(D$20*0.57,0)</f>
        <v>42589</v>
      </c>
      <c r="E21" s="13">
        <f t="shared" si="6"/>
        <v>34116</v>
      </c>
      <c r="F21" s="13">
        <f t="shared" si="6"/>
        <v>27275</v>
      </c>
      <c r="G21" s="13">
        <f t="shared" si="6"/>
        <v>35816</v>
      </c>
      <c r="H21" s="13">
        <f t="shared" si="6"/>
        <v>38513</v>
      </c>
      <c r="I21" s="13">
        <f t="shared" si="6"/>
        <v>18413</v>
      </c>
      <c r="J21" s="11">
        <f t="shared" si="2"/>
        <v>258298</v>
      </c>
    </row>
    <row r="22" spans="1:10" ht="17.25" customHeight="1">
      <c r="A22" s="12" t="s">
        <v>31</v>
      </c>
      <c r="B22" s="13">
        <f>ROUND(B$20*0.43,0)</f>
        <v>18250</v>
      </c>
      <c r="C22" s="13">
        <f t="shared" ref="C22:I22" si="7">ROUND(C$20*0.43,0)</f>
        <v>28202</v>
      </c>
      <c r="D22" s="13">
        <f t="shared" si="7"/>
        <v>32128</v>
      </c>
      <c r="E22" s="13">
        <f t="shared" si="7"/>
        <v>25736</v>
      </c>
      <c r="F22" s="13">
        <f t="shared" si="7"/>
        <v>20576</v>
      </c>
      <c r="G22" s="13">
        <f t="shared" si="7"/>
        <v>27019</v>
      </c>
      <c r="H22" s="13">
        <f t="shared" si="7"/>
        <v>29054</v>
      </c>
      <c r="I22" s="13">
        <f t="shared" si="7"/>
        <v>13890</v>
      </c>
      <c r="J22" s="11">
        <f t="shared" si="2"/>
        <v>194855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8213</v>
      </c>
      <c r="J23" s="11">
        <f t="shared" si="2"/>
        <v>8213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103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8420.3700000000008</v>
      </c>
      <c r="J31" s="24">
        <f t="shared" ref="J31:J69" si="9">SUM(B31:I31)</f>
        <v>8420.3700000000008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1433053.43</v>
      </c>
      <c r="C43" s="23">
        <f t="shared" ref="C43:I43" si="10">+C44+C52</f>
        <v>2018919.9400000002</v>
      </c>
      <c r="D43" s="23">
        <f t="shared" si="10"/>
        <v>1952033.05</v>
      </c>
      <c r="E43" s="23">
        <f t="shared" si="10"/>
        <v>1481857.7</v>
      </c>
      <c r="F43" s="23">
        <f t="shared" si="10"/>
        <v>1273731.93</v>
      </c>
      <c r="G43" s="23">
        <f t="shared" si="10"/>
        <v>1952784.5599999998</v>
      </c>
      <c r="H43" s="23">
        <f t="shared" si="10"/>
        <v>2561939.67</v>
      </c>
      <c r="I43" s="23">
        <f t="shared" si="10"/>
        <v>1259368.8</v>
      </c>
      <c r="J43" s="23">
        <f t="shared" si="9"/>
        <v>13933689.08</v>
      </c>
    </row>
    <row r="44" spans="1:10" ht="17.25" customHeight="1">
      <c r="A44" s="16" t="s">
        <v>52</v>
      </c>
      <c r="B44" s="24">
        <f>SUM(B45:B51)</f>
        <v>1418081.67</v>
      </c>
      <c r="C44" s="24">
        <f t="shared" ref="C44:J44" si="11">SUM(C45:C51)</f>
        <v>1998462.1</v>
      </c>
      <c r="D44" s="24">
        <f t="shared" si="11"/>
        <v>1931678.23</v>
      </c>
      <c r="E44" s="24">
        <f t="shared" si="11"/>
        <v>1462950.97</v>
      </c>
      <c r="F44" s="24">
        <f t="shared" si="11"/>
        <v>1254458.9099999999</v>
      </c>
      <c r="G44" s="24">
        <f t="shared" si="11"/>
        <v>1934817.18</v>
      </c>
      <c r="H44" s="24">
        <f t="shared" si="11"/>
        <v>2536706.06</v>
      </c>
      <c r="I44" s="24">
        <f t="shared" si="11"/>
        <v>1244194.83</v>
      </c>
      <c r="J44" s="24">
        <f t="shared" si="11"/>
        <v>13781349.949999999</v>
      </c>
    </row>
    <row r="45" spans="1:10" ht="17.25" customHeight="1">
      <c r="A45" s="37" t="s">
        <v>53</v>
      </c>
      <c r="B45" s="24">
        <f t="shared" ref="B45:I45" si="12">ROUND(B26*B7,2)</f>
        <v>1418081.67</v>
      </c>
      <c r="C45" s="24">
        <f t="shared" si="12"/>
        <v>1994030</v>
      </c>
      <c r="D45" s="24">
        <f t="shared" si="12"/>
        <v>1931678.23</v>
      </c>
      <c r="E45" s="24">
        <f t="shared" si="12"/>
        <v>1431547.76</v>
      </c>
      <c r="F45" s="24">
        <f t="shared" si="12"/>
        <v>1254458.9099999999</v>
      </c>
      <c r="G45" s="24">
        <f t="shared" si="12"/>
        <v>1934817.18</v>
      </c>
      <c r="H45" s="24">
        <f t="shared" si="12"/>
        <v>2536706.06</v>
      </c>
      <c r="I45" s="24">
        <f t="shared" si="12"/>
        <v>1235774.46</v>
      </c>
      <c r="J45" s="24">
        <f t="shared" si="9"/>
        <v>13737094.27</v>
      </c>
    </row>
    <row r="46" spans="1:10" ht="17.25" customHeight="1">
      <c r="A46" s="37" t="s">
        <v>54</v>
      </c>
      <c r="B46" s="20">
        <v>0</v>
      </c>
      <c r="C46" s="24">
        <f>ROUND(C27*C7,2)</f>
        <v>4432.1000000000004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4432.1000000000004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42918.65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42918.65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-11515.44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-11515.44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8420.3700000000008</v>
      </c>
      <c r="J49" s="24">
        <f>SUM(B49:I49)</f>
        <v>8420.3700000000008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14971.76</v>
      </c>
      <c r="C52" s="39">
        <v>20457.84</v>
      </c>
      <c r="D52" s="39">
        <v>20354.82</v>
      </c>
      <c r="E52" s="39">
        <v>18906.73</v>
      </c>
      <c r="F52" s="39">
        <v>19273.02</v>
      </c>
      <c r="G52" s="39">
        <v>17967.38</v>
      </c>
      <c r="H52" s="39">
        <v>25233.61</v>
      </c>
      <c r="I52" s="39">
        <v>15173.97</v>
      </c>
      <c r="J52" s="39">
        <f>SUM(B52:I52)</f>
        <v>152339.13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25419.850000000035</v>
      </c>
      <c r="C56" s="38">
        <f t="shared" si="13"/>
        <v>-253654.33</v>
      </c>
      <c r="D56" s="38">
        <f t="shared" si="13"/>
        <v>-237022.3</v>
      </c>
      <c r="E56" s="38">
        <f t="shared" si="13"/>
        <v>799361.14</v>
      </c>
      <c r="F56" s="38">
        <f t="shared" si="13"/>
        <v>-264566.81</v>
      </c>
      <c r="G56" s="38">
        <f t="shared" si="13"/>
        <v>-298688.13</v>
      </c>
      <c r="H56" s="38">
        <f t="shared" si="13"/>
        <v>-318435.68999999994</v>
      </c>
      <c r="I56" s="38">
        <f t="shared" si="13"/>
        <v>-199371.08</v>
      </c>
      <c r="J56" s="38">
        <f t="shared" si="9"/>
        <v>-746957.34999999974</v>
      </c>
    </row>
    <row r="57" spans="1:10" ht="18.75" customHeight="1">
      <c r="A57" s="16" t="s">
        <v>101</v>
      </c>
      <c r="B57" s="38">
        <f t="shared" ref="B57:I57" si="14">B58+B59+B60+B61+B62+B63</f>
        <v>-266147.87</v>
      </c>
      <c r="C57" s="38">
        <f t="shared" si="14"/>
        <v>-233043.75</v>
      </c>
      <c r="D57" s="38">
        <f t="shared" si="14"/>
        <v>-216603.16999999998</v>
      </c>
      <c r="E57" s="38">
        <f t="shared" si="14"/>
        <v>-140961</v>
      </c>
      <c r="F57" s="38">
        <f t="shared" si="14"/>
        <v>-249537.31</v>
      </c>
      <c r="G57" s="38">
        <f t="shared" si="14"/>
        <v>-279703.37</v>
      </c>
      <c r="H57" s="38">
        <f t="shared" si="14"/>
        <v>-290081.58999999997</v>
      </c>
      <c r="I57" s="38">
        <f t="shared" si="14"/>
        <v>-185499</v>
      </c>
      <c r="J57" s="38">
        <f t="shared" si="9"/>
        <v>-1861577.06</v>
      </c>
    </row>
    <row r="58" spans="1:10" ht="18.75" customHeight="1">
      <c r="A58" s="12" t="s">
        <v>102</v>
      </c>
      <c r="B58" s="38">
        <f>-ROUND(B9*$D$3,2)</f>
        <v>-172740</v>
      </c>
      <c r="C58" s="38">
        <f t="shared" ref="C58:I58" si="15">-ROUND(C9*$D$3,2)</f>
        <v>-224322</v>
      </c>
      <c r="D58" s="38">
        <f t="shared" si="15"/>
        <v>-194097</v>
      </c>
      <c r="E58" s="38">
        <f t="shared" si="15"/>
        <v>-140961</v>
      </c>
      <c r="F58" s="38">
        <f t="shared" si="15"/>
        <v>-144654</v>
      </c>
      <c r="G58" s="38">
        <f t="shared" si="15"/>
        <v>-189744</v>
      </c>
      <c r="H58" s="38">
        <f t="shared" si="15"/>
        <v>-225822</v>
      </c>
      <c r="I58" s="38">
        <f t="shared" si="15"/>
        <v>-185499</v>
      </c>
      <c r="J58" s="38">
        <f t="shared" si="9"/>
        <v>-1477839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-2733</v>
      </c>
      <c r="C60" s="52">
        <v>-1686</v>
      </c>
      <c r="D60" s="52">
        <v>-1401</v>
      </c>
      <c r="E60" s="20">
        <v>0</v>
      </c>
      <c r="F60" s="52">
        <v>-1644</v>
      </c>
      <c r="G60" s="52">
        <v>-1614</v>
      </c>
      <c r="H60" s="52">
        <v>-684</v>
      </c>
      <c r="I60" s="20">
        <v>0</v>
      </c>
      <c r="J60" s="38">
        <f t="shared" si="9"/>
        <v>-9762</v>
      </c>
    </row>
    <row r="61" spans="1:10" ht="18.75" customHeight="1">
      <c r="A61" s="12" t="s">
        <v>64</v>
      </c>
      <c r="B61" s="52">
        <v>-1743</v>
      </c>
      <c r="C61" s="52">
        <v>-672</v>
      </c>
      <c r="D61" s="52">
        <v>-696</v>
      </c>
      <c r="E61" s="20">
        <v>0</v>
      </c>
      <c r="F61" s="52">
        <v>-1404</v>
      </c>
      <c r="G61" s="52">
        <v>-378</v>
      </c>
      <c r="H61" s="52">
        <v>-318</v>
      </c>
      <c r="I61" s="20">
        <v>0</v>
      </c>
      <c r="J61" s="38">
        <f t="shared" si="9"/>
        <v>-5211</v>
      </c>
    </row>
    <row r="62" spans="1:10" ht="18.75" customHeight="1">
      <c r="A62" s="12" t="s">
        <v>65</v>
      </c>
      <c r="B62" s="52">
        <v>-88903.87</v>
      </c>
      <c r="C62" s="52">
        <v>-6363.75</v>
      </c>
      <c r="D62" s="52">
        <v>-20381.169999999998</v>
      </c>
      <c r="E62" s="20">
        <v>0</v>
      </c>
      <c r="F62" s="52">
        <v>-101779.31</v>
      </c>
      <c r="G62" s="52">
        <v>-87967.37</v>
      </c>
      <c r="H62" s="52">
        <v>-63173.59</v>
      </c>
      <c r="I62" s="20">
        <v>0</v>
      </c>
      <c r="J62" s="38">
        <f>SUM(B62:I62)</f>
        <v>-368569.05999999994</v>
      </c>
    </row>
    <row r="63" spans="1:10" ht="18.75" customHeight="1">
      <c r="A63" s="12" t="s">
        <v>66</v>
      </c>
      <c r="B63" s="52">
        <v>-28</v>
      </c>
      <c r="C63" s="52">
        <v>0</v>
      </c>
      <c r="D63" s="20">
        <v>-28</v>
      </c>
      <c r="E63" s="20">
        <v>0</v>
      </c>
      <c r="F63" s="20">
        <v>-56</v>
      </c>
      <c r="G63" s="20">
        <v>0</v>
      </c>
      <c r="H63" s="20">
        <v>-84</v>
      </c>
      <c r="I63" s="20">
        <v>0</v>
      </c>
      <c r="J63" s="38">
        <f t="shared" si="9"/>
        <v>-196</v>
      </c>
    </row>
    <row r="64" spans="1:10" ht="18.75" customHeight="1">
      <c r="A64" s="16" t="s">
        <v>106</v>
      </c>
      <c r="B64" s="52">
        <f>SUM(B65:B85)</f>
        <v>-14057.98</v>
      </c>
      <c r="C64" s="52">
        <f t="shared" ref="C64:I64" si="16">SUM(C65:C85)</f>
        <v>-20610.579999999998</v>
      </c>
      <c r="D64" s="52">
        <f t="shared" si="16"/>
        <v>-20419.129999999997</v>
      </c>
      <c r="E64" s="52">
        <f t="shared" si="16"/>
        <v>940322.14</v>
      </c>
      <c r="F64" s="52">
        <f t="shared" si="16"/>
        <v>-15029.5</v>
      </c>
      <c r="G64" s="52">
        <f t="shared" si="16"/>
        <v>-18984.760000000002</v>
      </c>
      <c r="H64" s="52">
        <f t="shared" si="16"/>
        <v>-28354.100000000002</v>
      </c>
      <c r="I64" s="52">
        <f t="shared" si="16"/>
        <v>-13872.08</v>
      </c>
      <c r="J64" s="38">
        <f t="shared" si="9"/>
        <v>808994.01000000013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3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1060000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104</v>
      </c>
      <c r="B80" s="20">
        <v>0</v>
      </c>
      <c r="C80" s="20">
        <v>0</v>
      </c>
      <c r="D80" s="20">
        <v>0</v>
      </c>
      <c r="E80" s="38">
        <v>-62398.01</v>
      </c>
      <c r="F80" s="20">
        <v>0</v>
      </c>
      <c r="G80" s="20">
        <v>0</v>
      </c>
      <c r="H80" s="20">
        <v>0</v>
      </c>
      <c r="I80" s="20">
        <v>0</v>
      </c>
      <c r="J80" s="53">
        <f>SUM(B80:I80)</f>
        <v>-62398.01</v>
      </c>
    </row>
    <row r="81" spans="1:10" ht="18.75" customHeight="1">
      <c r="A81" s="12" t="s">
        <v>107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108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121</v>
      </c>
      <c r="B86" s="38">
        <v>305625.7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53">
        <f>SUM(B86:I86)</f>
        <v>305625.7</v>
      </c>
    </row>
    <row r="87" spans="1:10" ht="18.75" customHeight="1">
      <c r="A87" s="16" t="s">
        <v>116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110</v>
      </c>
      <c r="B89" s="25">
        <f t="shared" ref="B89:I89" si="17">+B90+B91</f>
        <v>1458473.2799999998</v>
      </c>
      <c r="C89" s="25">
        <f t="shared" si="17"/>
        <v>1765265.61</v>
      </c>
      <c r="D89" s="25">
        <f t="shared" si="17"/>
        <v>1715010.7500000002</v>
      </c>
      <c r="E89" s="25">
        <f t="shared" si="17"/>
        <v>2281218.84</v>
      </c>
      <c r="F89" s="25">
        <f t="shared" si="17"/>
        <v>1009165.1199999999</v>
      </c>
      <c r="G89" s="25">
        <f t="shared" si="17"/>
        <v>1654096.43</v>
      </c>
      <c r="H89" s="25">
        <f t="shared" si="17"/>
        <v>2243503.98</v>
      </c>
      <c r="I89" s="25">
        <f t="shared" si="17"/>
        <v>1059997.7200000002</v>
      </c>
      <c r="J89" s="53">
        <f>SUM(B89:I89)</f>
        <v>13186731.73</v>
      </c>
    </row>
    <row r="90" spans="1:10" ht="18.75" customHeight="1">
      <c r="A90" s="16" t="s">
        <v>109</v>
      </c>
      <c r="B90" s="25">
        <f t="shared" ref="B90:I90" si="18">+B44+B57+B64+B86</f>
        <v>1443501.5199999998</v>
      </c>
      <c r="C90" s="25">
        <f t="shared" si="18"/>
        <v>1744807.77</v>
      </c>
      <c r="D90" s="25">
        <f t="shared" si="18"/>
        <v>1694655.9300000002</v>
      </c>
      <c r="E90" s="25">
        <f t="shared" si="18"/>
        <v>2262312.11</v>
      </c>
      <c r="F90" s="25">
        <f t="shared" si="18"/>
        <v>989892.09999999986</v>
      </c>
      <c r="G90" s="25">
        <f t="shared" si="18"/>
        <v>1636129.05</v>
      </c>
      <c r="H90" s="25">
        <f t="shared" si="18"/>
        <v>2218270.37</v>
      </c>
      <c r="I90" s="25">
        <f t="shared" si="18"/>
        <v>1044823.7500000001</v>
      </c>
      <c r="J90" s="53">
        <f>SUM(B90:I90)</f>
        <v>13034392.600000001</v>
      </c>
    </row>
    <row r="91" spans="1:10" ht="18.75" customHeight="1">
      <c r="A91" s="16" t="s">
        <v>113</v>
      </c>
      <c r="B91" s="25">
        <f t="shared" ref="B91:I91" si="19">IF(+B52+B87+B92&lt;0,0,(B52+B87+B92))</f>
        <v>14971.76</v>
      </c>
      <c r="C91" s="25">
        <f t="shared" si="19"/>
        <v>20457.84</v>
      </c>
      <c r="D91" s="25">
        <f t="shared" si="19"/>
        <v>20354.82</v>
      </c>
      <c r="E91" s="20">
        <f t="shared" si="19"/>
        <v>18906.73</v>
      </c>
      <c r="F91" s="25">
        <f t="shared" si="19"/>
        <v>19273.02</v>
      </c>
      <c r="G91" s="20">
        <f t="shared" si="19"/>
        <v>17967.38</v>
      </c>
      <c r="H91" s="25">
        <f t="shared" si="19"/>
        <v>25233.61</v>
      </c>
      <c r="I91" s="20">
        <f t="shared" si="19"/>
        <v>15173.97</v>
      </c>
      <c r="J91" s="53">
        <f>SUM(B91:I91)</f>
        <v>152339.13</v>
      </c>
    </row>
    <row r="92" spans="1:10" ht="18" customHeight="1">
      <c r="A92" s="16" t="s">
        <v>111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112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13186731.750000002</v>
      </c>
    </row>
    <row r="98" spans="1:10" ht="18.75" customHeight="1">
      <c r="A98" s="27" t="s">
        <v>83</v>
      </c>
      <c r="B98" s="28">
        <v>143099.82999999999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0">SUM(B98:I98)</f>
        <v>143099.82999999999</v>
      </c>
    </row>
    <row r="99" spans="1:10" ht="18.75" customHeight="1">
      <c r="A99" s="27" t="s">
        <v>84</v>
      </c>
      <c r="B99" s="28">
        <v>1315373.45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1315373.45</v>
      </c>
    </row>
    <row r="100" spans="1:10" ht="18.75" customHeight="1">
      <c r="A100" s="27" t="s">
        <v>85</v>
      </c>
      <c r="B100" s="44">
        <v>0</v>
      </c>
      <c r="C100" s="28">
        <f>+C89</f>
        <v>1765265.61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1765265.61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1715010.7500000002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1715010.7500000002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829137.39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829137.39</v>
      </c>
    </row>
    <row r="103" spans="1:10" ht="18.75" customHeight="1">
      <c r="A103" s="27" t="s">
        <v>114</v>
      </c>
      <c r="B103" s="44">
        <v>0</v>
      </c>
      <c r="C103" s="44">
        <v>0</v>
      </c>
      <c r="D103" s="44">
        <v>0</v>
      </c>
      <c r="E103" s="28">
        <v>248688.59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248688.59</v>
      </c>
    </row>
    <row r="104" spans="1:10" ht="18.75" customHeight="1">
      <c r="A104" s="27" t="s">
        <v>115</v>
      </c>
      <c r="B104" s="44">
        <v>0</v>
      </c>
      <c r="C104" s="44">
        <v>0</v>
      </c>
      <c r="D104" s="44">
        <v>0</v>
      </c>
      <c r="E104" s="28">
        <v>1194796.08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1194796.08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8596.7900000000009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8596.7900000000009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1009165.1199999999</v>
      </c>
      <c r="G106" s="44">
        <v>0</v>
      </c>
      <c r="H106" s="44">
        <v>0</v>
      </c>
      <c r="I106" s="44">
        <v>0</v>
      </c>
      <c r="J106" s="45">
        <f t="shared" si="20"/>
        <v>1009165.1199999999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207553.17</v>
      </c>
      <c r="H107" s="44">
        <v>0</v>
      </c>
      <c r="I107" s="44">
        <v>0</v>
      </c>
      <c r="J107" s="45">
        <f t="shared" si="20"/>
        <v>207553.17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287330.93</v>
      </c>
      <c r="H108" s="44">
        <v>0</v>
      </c>
      <c r="I108" s="44">
        <v>0</v>
      </c>
      <c r="J108" s="45">
        <f t="shared" si="20"/>
        <v>287330.93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425045.17</v>
      </c>
      <c r="H109" s="44">
        <v>0</v>
      </c>
      <c r="I109" s="44">
        <v>0</v>
      </c>
      <c r="J109" s="45">
        <f t="shared" si="20"/>
        <v>425045.17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734167.16</v>
      </c>
      <c r="H110" s="44">
        <v>0</v>
      </c>
      <c r="I110" s="44">
        <v>0</v>
      </c>
      <c r="J110" s="45">
        <f t="shared" si="20"/>
        <v>734167.16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658773.13</v>
      </c>
      <c r="I111" s="44">
        <v>0</v>
      </c>
      <c r="J111" s="45">
        <f t="shared" si="20"/>
        <v>658773.13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52274.26</v>
      </c>
      <c r="I112" s="44">
        <v>0</v>
      </c>
      <c r="J112" s="45">
        <f t="shared" si="20"/>
        <v>52274.26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365936.25</v>
      </c>
      <c r="I113" s="44">
        <v>0</v>
      </c>
      <c r="J113" s="45">
        <f t="shared" si="20"/>
        <v>365936.25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309371.55</v>
      </c>
      <c r="I114" s="44">
        <v>0</v>
      </c>
      <c r="J114" s="45">
        <f t="shared" si="20"/>
        <v>309371.55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857148.79</v>
      </c>
      <c r="I115" s="44">
        <v>0</v>
      </c>
      <c r="J115" s="45">
        <f t="shared" si="20"/>
        <v>857148.79</v>
      </c>
    </row>
    <row r="116" spans="1:10" ht="18.75" customHeight="1">
      <c r="A116" s="27"/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</row>
    <row r="117" spans="1:10" ht="18.75" customHeight="1">
      <c r="A117" s="27" t="s">
        <v>99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389457.04</v>
      </c>
      <c r="J117" s="45">
        <f t="shared" si="20"/>
        <v>389457.04</v>
      </c>
    </row>
    <row r="118" spans="1:10" ht="18.75" customHeight="1">
      <c r="A118" s="29" t="s">
        <v>100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670540.68999999994</v>
      </c>
      <c r="J118" s="48">
        <f t="shared" si="20"/>
        <v>670540.68999999994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 t="s">
        <v>122</v>
      </c>
    </row>
    <row r="121" spans="1:10" ht="18.75" customHeight="1">
      <c r="A121" s="43" t="s">
        <v>123</v>
      </c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2013-09-16T11:56:42Z</dcterms:modified>
</cp:coreProperties>
</file>