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CONCESSÃO'!$A$1:$J$118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J80" i="8"/>
  <c r="I64"/>
  <c r="H64"/>
  <c r="G64"/>
  <c r="F64"/>
  <c r="E64"/>
  <c r="D64"/>
  <c r="C64"/>
  <c r="B64"/>
  <c r="J84"/>
  <c r="J85"/>
  <c r="J83"/>
  <c r="B9"/>
  <c r="C9"/>
  <c r="D9"/>
  <c r="E9"/>
  <c r="F9"/>
  <c r="G9"/>
  <c r="H9"/>
  <c r="I9"/>
  <c r="J9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 s="1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J60"/>
  <c r="J61"/>
  <c r="J62"/>
  <c r="J63"/>
  <c r="J64"/>
  <c r="J65"/>
  <c r="J66"/>
  <c r="J67"/>
  <c r="J68"/>
  <c r="J69"/>
  <c r="J71"/>
  <c r="J81"/>
  <c r="J88"/>
  <c r="B91"/>
  <c r="C91"/>
  <c r="D91"/>
  <c r="E91"/>
  <c r="F91"/>
  <c r="G91"/>
  <c r="H91"/>
  <c r="I91"/>
  <c r="J91"/>
  <c r="J92"/>
  <c r="J98"/>
  <c r="J99"/>
  <c r="J102"/>
  <c r="J103"/>
  <c r="J104"/>
  <c r="J105"/>
  <c r="J107"/>
  <c r="J108"/>
  <c r="J109"/>
  <c r="J110"/>
  <c r="J111"/>
  <c r="J112"/>
  <c r="J113"/>
  <c r="J114"/>
  <c r="J115"/>
  <c r="J116"/>
  <c r="J117"/>
  <c r="J118"/>
  <c r="H56" l="1"/>
  <c r="F56"/>
  <c r="D56"/>
  <c r="H8"/>
  <c r="H7" s="1"/>
  <c r="H45" s="1"/>
  <c r="H44" s="1"/>
  <c r="F8"/>
  <c r="F7" s="1"/>
  <c r="F45" s="1"/>
  <c r="F44" s="1"/>
  <c r="D8"/>
  <c r="D7" s="1"/>
  <c r="D45" s="1"/>
  <c r="D44" s="1"/>
  <c r="B8"/>
  <c r="I56"/>
  <c r="G56"/>
  <c r="E56"/>
  <c r="C56"/>
  <c r="I8"/>
  <c r="I7" s="1"/>
  <c r="I45" s="1"/>
  <c r="I44" s="1"/>
  <c r="G8"/>
  <c r="G7" s="1"/>
  <c r="G45" s="1"/>
  <c r="G44" s="1"/>
  <c r="E8"/>
  <c r="E7" s="1"/>
  <c r="C8"/>
  <c r="C7" s="1"/>
  <c r="J57"/>
  <c r="B56"/>
  <c r="H43"/>
  <c r="H90"/>
  <c r="H89" s="1"/>
  <c r="F43"/>
  <c r="F90"/>
  <c r="F89" s="1"/>
  <c r="F106" s="1"/>
  <c r="J106" s="1"/>
  <c r="D43"/>
  <c r="D90"/>
  <c r="D89" s="1"/>
  <c r="D101" s="1"/>
  <c r="J101" s="1"/>
  <c r="J8"/>
  <c r="J7" s="1"/>
  <c r="B7"/>
  <c r="B45" s="1"/>
  <c r="I43"/>
  <c r="I90"/>
  <c r="I89" s="1"/>
  <c r="G43"/>
  <c r="G90"/>
  <c r="G89" s="1"/>
  <c r="E48"/>
  <c r="J48" s="1"/>
  <c r="E45"/>
  <c r="E44" s="1"/>
  <c r="C45"/>
  <c r="C46"/>
  <c r="J46" s="1"/>
  <c r="J56" l="1"/>
  <c r="C44"/>
  <c r="E43"/>
  <c r="E90"/>
  <c r="E89" s="1"/>
  <c r="J45"/>
  <c r="J44" s="1"/>
  <c r="B44"/>
  <c r="C43" l="1"/>
  <c r="C90"/>
  <c r="C89" s="1"/>
  <c r="C100" s="1"/>
  <c r="J100" s="1"/>
  <c r="J97" s="1"/>
  <c r="B43"/>
  <c r="J43" s="1"/>
  <c r="B90"/>
  <c r="J90" l="1"/>
  <c r="B89"/>
  <c r="J89" s="1"/>
</calcChain>
</file>

<file path=xl/sharedStrings.xml><?xml version="1.0" encoding="utf-8"?>
<sst xmlns="http://schemas.openxmlformats.org/spreadsheetml/2006/main" count="123" uniqueCount="123">
  <si>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</si>
  <si>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</si>
  <si>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</si>
  <si>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</si>
  <si>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</si>
  <si>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</si>
  <si>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</si>
  <si>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</si>
  <si>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</si>
  <si>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</si>
  <si>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</si>
  <si>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</si>
  <si>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</si>
  <si>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</si>
  <si>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</si>
  <si>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</si>
  <si>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</si>
  <si>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</si>
  <si>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</si>
  <si>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</si>
  <si>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</si>
  <si>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</si>
  <si>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</si>
  <si>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</si>
  <si>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</si>
  <si>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</si>
  <si>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</si>
  <si>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</si>
  <si>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</si>
  <si>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</si>
  <si>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</si>
  <si>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</si>
  <si>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</si>
  <si>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</si>
  <si>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</si>
  <si>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</si>
  <si>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</si>
  <si>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</si>
  <si>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</si>
  <si>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</si>
  <si>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</si>
  <si>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</si>
  <si>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</si>
  <si>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</si>
  <si>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</si>
  <si>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</si>
  <si>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</si>
  <si>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</si>
  <si>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</si>
  <si>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</si>
  <si>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</si>
  <si>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</si>
  <si>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</si>
  <si>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</si>
  <si>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</si>
  <si>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</si>
  <si>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</si>
  <si>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</si>
  <si>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</si>
  <si>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</si>
  <si>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</si>
  <si>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</si>
  <si>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</si>
  <si>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</si>
  <si>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</si>
  <si>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</si>
  <si>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</si>
  <si>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</si>
  <si>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</si>
  <si>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</si>
  <si>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</si>
  <si>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</si>
  <si>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</si>
  <si>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</si>
  <si>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</si>
  <si>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</si>
  <si>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</si>
  <si>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</si>
  <si>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</si>
  <si>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</si>
  <si>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</si>
  <si>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</si>
  <si>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</si>
  <si>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</si>
  <si>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</si>
  <si>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</si>
  <si>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</si>
  <si>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</si>
  <si>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</si>
  <si>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</si>
  <si>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</si>
  <si>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</si>
  <si>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</si>
  <si>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</si>
  <si>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</si>
  <si>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</si>
  <si>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</si>
  <si>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</si>
  <si>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</si>
  <si>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8.19. OAK Tree Transp. Urbanos Ltda.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</si>
  <si>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</si>
  <si>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</si>
  <si>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</si>
  <si>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</si>
  <si>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</si>
  <si>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</si>
  <si>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</si>
  <si>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</si>
  <si>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</si>
  <si>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</si>
  <si>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</si>
  <si>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</si>
  <si>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</si>
  <si>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</si>
  <si>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</si>
  <si>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>8.6. Empresa de Transportes Itaquera Brasil S.A - Garagem Tiradentes</t>
  </si>
  <si>
    <t>8.7. Empresa de Transportes Itaquera Brasil S.A - Garagem Pêssego</t>
  </si>
  <si>
    <t xml:space="preserve">6.4. Revisão de Remuneração pelo Serviço Atende </t>
  </si>
  <si>
    <t xml:space="preserve">6.2.19. Acordo Trabalhista OAK Tree </t>
  </si>
  <si>
    <t>OPERAÇÃO 06/09/13 - VENCIMENTO 13/09/13</t>
  </si>
  <si>
    <t>6.2.20. Descumprimento de anuência do órgão regulador</t>
  </si>
  <si>
    <t xml:space="preserve">6.2.21. Interrupção na prestação do serviço </t>
  </si>
  <si>
    <t>6.3. Revisão de Remuneração pelo Transporte Coletivo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</si>
</sst>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8" t="s">
        <v>106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>
      <c r="A2" s="59" t="s">
        <v>119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0" t="s">
        <v>17</v>
      </c>
      <c r="B4" s="61" t="s">
        <v>32</v>
      </c>
      <c r="C4" s="62"/>
      <c r="D4" s="62"/>
      <c r="E4" s="62"/>
      <c r="F4" s="62"/>
      <c r="G4" s="62"/>
      <c r="H4" s="62"/>
      <c r="I4" s="63"/>
      <c r="J4" s="64" t="s">
        <v>18</v>
      </c>
    </row>
    <row r="5" spans="1:10" ht="38.25">
      <c r="A5" s="60"/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60"/>
    </row>
    <row r="6" spans="1:10" ht="18.75" customHeight="1">
      <c r="A6" s="6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0"/>
    </row>
    <row r="7" spans="1:10" ht="17.25" customHeight="1">
      <c r="A7" s="8" t="s">
        <v>33</v>
      </c>
      <c r="B7" s="9">
        <f t="shared" ref="B7:J7" si="0">+B8+B16+B20+B23</f>
        <v>632168</v>
      </c>
      <c r="C7" s="9">
        <f t="shared" si="0"/>
        <v>773546</v>
      </c>
      <c r="D7" s="9">
        <f t="shared" si="0"/>
        <v>724417</v>
      </c>
      <c r="E7" s="9">
        <f t="shared" si="0"/>
        <v>533507</v>
      </c>
      <c r="F7" s="9">
        <f t="shared" si="0"/>
        <v>542797</v>
      </c>
      <c r="G7" s="9">
        <f t="shared" si="0"/>
        <v>820818</v>
      </c>
      <c r="H7" s="9">
        <f t="shared" si="0"/>
        <v>1237065</v>
      </c>
      <c r="I7" s="9">
        <f t="shared" si="0"/>
        <v>545770</v>
      </c>
      <c r="J7" s="9">
        <f t="shared" si="0"/>
        <v>5810088</v>
      </c>
    </row>
    <row r="8" spans="1:10" ht="17.25" customHeight="1">
      <c r="A8" s="10" t="s">
        <v>34</v>
      </c>
      <c r="B8" s="11">
        <f>B9+B12</f>
        <v>376919</v>
      </c>
      <c r="C8" s="11">
        <f t="shared" ref="C8:I8" si="1">C9+C12</f>
        <v>472524</v>
      </c>
      <c r="D8" s="11">
        <f t="shared" si="1"/>
        <v>425752</v>
      </c>
      <c r="E8" s="11">
        <f t="shared" si="1"/>
        <v>300801</v>
      </c>
      <c r="F8" s="11">
        <f t="shared" si="1"/>
        <v>321818</v>
      </c>
      <c r="G8" s="11">
        <f t="shared" si="1"/>
        <v>459337</v>
      </c>
      <c r="H8" s="11">
        <f t="shared" si="1"/>
        <v>670418</v>
      </c>
      <c r="I8" s="11">
        <f t="shared" si="1"/>
        <v>336941</v>
      </c>
      <c r="J8" s="11">
        <f t="shared" ref="J8:J23" si="2">SUM(B8:I8)</f>
        <v>3364510</v>
      </c>
    </row>
    <row r="9" spans="1:10" ht="17.25" customHeight="1">
      <c r="A9" s="15" t="s">
        <v>19</v>
      </c>
      <c r="B9" s="13">
        <f>+B10+B11</f>
        <v>53001</v>
      </c>
      <c r="C9" s="13">
        <f t="shared" ref="C9:I9" si="3">+C10+C11</f>
        <v>70810</v>
      </c>
      <c r="D9" s="13">
        <f t="shared" si="3"/>
        <v>62780</v>
      </c>
      <c r="E9" s="13">
        <f t="shared" si="3"/>
        <v>42750</v>
      </c>
      <c r="F9" s="13">
        <f t="shared" si="3"/>
        <v>44594</v>
      </c>
      <c r="G9" s="13">
        <f t="shared" si="3"/>
        <v>56942</v>
      </c>
      <c r="H9" s="13">
        <f t="shared" si="3"/>
        <v>64902</v>
      </c>
      <c r="I9" s="13">
        <f t="shared" si="3"/>
        <v>55919</v>
      </c>
      <c r="J9" s="11">
        <f t="shared" si="2"/>
        <v>451698</v>
      </c>
    </row>
    <row r="10" spans="1:10" ht="17.25" customHeight="1">
      <c r="A10" s="31" t="s">
        <v>20</v>
      </c>
      <c r="B10" s="13">
        <v>53001</v>
      </c>
      <c r="C10" s="13">
        <v>70810</v>
      </c>
      <c r="D10" s="13">
        <v>62780</v>
      </c>
      <c r="E10" s="13">
        <v>42750</v>
      </c>
      <c r="F10" s="13">
        <v>44594</v>
      </c>
      <c r="G10" s="13">
        <v>56942</v>
      </c>
      <c r="H10" s="13">
        <v>64902</v>
      </c>
      <c r="I10" s="13">
        <v>55919</v>
      </c>
      <c r="J10" s="11">
        <f>SUM(B10:I10)</f>
        <v>451698</v>
      </c>
    </row>
    <row r="11" spans="1:10" ht="17.25" customHeight="1">
      <c r="A11" s="31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323918</v>
      </c>
      <c r="C12" s="17">
        <f t="shared" si="4"/>
        <v>401714</v>
      </c>
      <c r="D12" s="17">
        <f t="shared" si="4"/>
        <v>362972</v>
      </c>
      <c r="E12" s="17">
        <f t="shared" si="4"/>
        <v>258051</v>
      </c>
      <c r="F12" s="17">
        <f t="shared" si="4"/>
        <v>277224</v>
      </c>
      <c r="G12" s="17">
        <f t="shared" si="4"/>
        <v>402395</v>
      </c>
      <c r="H12" s="17">
        <f t="shared" si="4"/>
        <v>605516</v>
      </c>
      <c r="I12" s="17">
        <f t="shared" si="4"/>
        <v>281022</v>
      </c>
      <c r="J12" s="11">
        <f t="shared" si="2"/>
        <v>2912812</v>
      </c>
    </row>
    <row r="13" spans="1:10" ht="17.25" customHeight="1">
      <c r="A13" s="14" t="s">
        <v>22</v>
      </c>
      <c r="B13" s="13">
        <v>130671</v>
      </c>
      <c r="C13" s="13">
        <v>175361</v>
      </c>
      <c r="D13" s="13">
        <v>164823</v>
      </c>
      <c r="E13" s="13">
        <v>119188</v>
      </c>
      <c r="F13" s="13">
        <v>122858</v>
      </c>
      <c r="G13" s="13">
        <v>176022</v>
      </c>
      <c r="H13" s="13">
        <v>259344</v>
      </c>
      <c r="I13" s="13">
        <v>115569</v>
      </c>
      <c r="J13" s="11">
        <f t="shared" si="2"/>
        <v>1263836</v>
      </c>
    </row>
    <row r="14" spans="1:10" ht="17.25" customHeight="1">
      <c r="A14" s="14" t="s">
        <v>23</v>
      </c>
      <c r="B14" s="13">
        <v>143064</v>
      </c>
      <c r="C14" s="13">
        <v>158745</v>
      </c>
      <c r="D14" s="13">
        <v>142578</v>
      </c>
      <c r="E14" s="13">
        <v>98439</v>
      </c>
      <c r="F14" s="13">
        <v>114158</v>
      </c>
      <c r="G14" s="13">
        <v>167644</v>
      </c>
      <c r="H14" s="13">
        <v>271812</v>
      </c>
      <c r="I14" s="13">
        <v>123353</v>
      </c>
      <c r="J14" s="11">
        <f t="shared" si="2"/>
        <v>1219793</v>
      </c>
    </row>
    <row r="15" spans="1:10" ht="17.25" customHeight="1">
      <c r="A15" s="14" t="s">
        <v>24</v>
      </c>
      <c r="B15" s="13">
        <v>50183</v>
      </c>
      <c r="C15" s="13">
        <v>67608</v>
      </c>
      <c r="D15" s="13">
        <v>55571</v>
      </c>
      <c r="E15" s="13">
        <v>40424</v>
      </c>
      <c r="F15" s="13">
        <v>40208</v>
      </c>
      <c r="G15" s="13">
        <v>58729</v>
      </c>
      <c r="H15" s="13">
        <v>74360</v>
      </c>
      <c r="I15" s="13">
        <v>42100</v>
      </c>
      <c r="J15" s="11">
        <f t="shared" si="2"/>
        <v>429183</v>
      </c>
    </row>
    <row r="16" spans="1:10" ht="17.25" customHeight="1">
      <c r="A16" s="16" t="s">
        <v>25</v>
      </c>
      <c r="B16" s="11">
        <f>+B17+B18+B19</f>
        <v>211202</v>
      </c>
      <c r="C16" s="11">
        <f t="shared" ref="C16:I16" si="5">+C17+C18+C19</f>
        <v>234802</v>
      </c>
      <c r="D16" s="11">
        <f t="shared" si="5"/>
        <v>221718</v>
      </c>
      <c r="E16" s="11">
        <f t="shared" si="5"/>
        <v>172260</v>
      </c>
      <c r="F16" s="11">
        <f t="shared" si="5"/>
        <v>173546</v>
      </c>
      <c r="G16" s="11">
        <f t="shared" si="5"/>
        <v>298729</v>
      </c>
      <c r="H16" s="11">
        <f t="shared" si="5"/>
        <v>501263</v>
      </c>
      <c r="I16" s="11">
        <f t="shared" si="5"/>
        <v>170555</v>
      </c>
      <c r="J16" s="11">
        <f t="shared" si="2"/>
        <v>1984075</v>
      </c>
    </row>
    <row r="17" spans="1:10" ht="17.25" customHeight="1">
      <c r="A17" s="12" t="s">
        <v>26</v>
      </c>
      <c r="B17" s="13">
        <v>98200</v>
      </c>
      <c r="C17" s="13">
        <v>122954</v>
      </c>
      <c r="D17" s="13">
        <v>118484</v>
      </c>
      <c r="E17" s="13">
        <v>91535</v>
      </c>
      <c r="F17" s="13">
        <v>90428</v>
      </c>
      <c r="G17" s="13">
        <v>152351</v>
      </c>
      <c r="H17" s="13">
        <v>243297</v>
      </c>
      <c r="I17" s="13">
        <v>86289</v>
      </c>
      <c r="J17" s="11">
        <f t="shared" si="2"/>
        <v>1003538</v>
      </c>
    </row>
    <row r="18" spans="1:10" ht="17.25" customHeight="1">
      <c r="A18" s="12" t="s">
        <v>27</v>
      </c>
      <c r="B18" s="13">
        <v>85491</v>
      </c>
      <c r="C18" s="13">
        <v>80681</v>
      </c>
      <c r="D18" s="13">
        <v>75849</v>
      </c>
      <c r="E18" s="13">
        <v>58588</v>
      </c>
      <c r="F18" s="13">
        <v>63578</v>
      </c>
      <c r="G18" s="13">
        <v>111458</v>
      </c>
      <c r="H18" s="13">
        <v>206196</v>
      </c>
      <c r="I18" s="13">
        <v>64388</v>
      </c>
      <c r="J18" s="11">
        <f t="shared" si="2"/>
        <v>746229</v>
      </c>
    </row>
    <row r="19" spans="1:10" ht="17.25" customHeight="1">
      <c r="A19" s="12" t="s">
        <v>28</v>
      </c>
      <c r="B19" s="13">
        <v>27511</v>
      </c>
      <c r="C19" s="13">
        <v>31167</v>
      </c>
      <c r="D19" s="13">
        <v>27385</v>
      </c>
      <c r="E19" s="13">
        <v>22137</v>
      </c>
      <c r="F19" s="13">
        <v>19540</v>
      </c>
      <c r="G19" s="13">
        <v>34920</v>
      </c>
      <c r="H19" s="13">
        <v>51770</v>
      </c>
      <c r="I19" s="13">
        <v>19878</v>
      </c>
      <c r="J19" s="11">
        <f t="shared" si="2"/>
        <v>234308</v>
      </c>
    </row>
    <row r="20" spans="1:10" ht="17.25" customHeight="1">
      <c r="A20" s="16" t="s">
        <v>29</v>
      </c>
      <c r="B20" s="13">
        <v>44047</v>
      </c>
      <c r="C20" s="13">
        <v>66220</v>
      </c>
      <c r="D20" s="13">
        <v>76947</v>
      </c>
      <c r="E20" s="13">
        <v>60446</v>
      </c>
      <c r="F20" s="13">
        <v>47433</v>
      </c>
      <c r="G20" s="13">
        <v>62752</v>
      </c>
      <c r="H20" s="13">
        <v>65384</v>
      </c>
      <c r="I20" s="13">
        <v>31665</v>
      </c>
      <c r="J20" s="11">
        <f t="shared" si="2"/>
        <v>454894</v>
      </c>
    </row>
    <row r="21" spans="1:10" ht="17.25" customHeight="1">
      <c r="A21" s="12" t="s">
        <v>30</v>
      </c>
      <c r="B21" s="13">
        <f>ROUND(B$20*0.57,0)</f>
        <v>25107</v>
      </c>
      <c r="C21" s="13">
        <f>ROUND(C$20*0.57,0)</f>
        <v>37745</v>
      </c>
      <c r="D21" s="13">
        <f t="shared" ref="D21:I21" si="6">ROUND(D$20*0.57,0)</f>
        <v>43860</v>
      </c>
      <c r="E21" s="13">
        <f t="shared" si="6"/>
        <v>34454</v>
      </c>
      <c r="F21" s="13">
        <f t="shared" si="6"/>
        <v>27037</v>
      </c>
      <c r="G21" s="13">
        <f t="shared" si="6"/>
        <v>35769</v>
      </c>
      <c r="H21" s="13">
        <f t="shared" si="6"/>
        <v>37269</v>
      </c>
      <c r="I21" s="13">
        <f t="shared" si="6"/>
        <v>18049</v>
      </c>
      <c r="J21" s="11">
        <f t="shared" si="2"/>
        <v>259290</v>
      </c>
    </row>
    <row r="22" spans="1:10" ht="17.25" customHeight="1">
      <c r="A22" s="12" t="s">
        <v>31</v>
      </c>
      <c r="B22" s="13">
        <f>ROUND(B$20*0.43,0)</f>
        <v>18940</v>
      </c>
      <c r="C22" s="13">
        <f t="shared" ref="C22:I22" si="7">ROUND(C$20*0.43,0)</f>
        <v>28475</v>
      </c>
      <c r="D22" s="13">
        <f t="shared" si="7"/>
        <v>33087</v>
      </c>
      <c r="E22" s="13">
        <f t="shared" si="7"/>
        <v>25992</v>
      </c>
      <c r="F22" s="13">
        <f t="shared" si="7"/>
        <v>20396</v>
      </c>
      <c r="G22" s="13">
        <f t="shared" si="7"/>
        <v>26983</v>
      </c>
      <c r="H22" s="13">
        <f t="shared" si="7"/>
        <v>28115</v>
      </c>
      <c r="I22" s="13">
        <f t="shared" si="7"/>
        <v>13616</v>
      </c>
      <c r="J22" s="11">
        <f t="shared" si="2"/>
        <v>195604</v>
      </c>
    </row>
    <row r="23" spans="1:10" ht="34.5" customHeight="1">
      <c r="A23" s="32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6609</v>
      </c>
      <c r="J23" s="11">
        <f t="shared" si="2"/>
        <v>6609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2.737768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38</v>
      </c>
      <c r="B26" s="34">
        <v>2.2709000000000001</v>
      </c>
      <c r="C26" s="34">
        <v>2.5844</v>
      </c>
      <c r="D26" s="34">
        <v>2.7275</v>
      </c>
      <c r="E26" s="34">
        <v>2.6789999999999998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39</v>
      </c>
      <c r="B27" s="33">
        <v>0</v>
      </c>
      <c r="C27" s="51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40</v>
      </c>
      <c r="B28" s="33">
        <v>0</v>
      </c>
      <c r="C28" s="33">
        <v>0</v>
      </c>
      <c r="D28" s="33">
        <v>0</v>
      </c>
      <c r="E28" s="35">
        <v>8.0318000000000001E-2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41</v>
      </c>
      <c r="B29" s="33">
        <v>0</v>
      </c>
      <c r="C29" s="33">
        <v>0</v>
      </c>
      <c r="D29" s="33">
        <v>0</v>
      </c>
      <c r="E29" s="35">
        <v>-2.155E-2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104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12051.51</v>
      </c>
      <c r="J31" s="24">
        <f t="shared" ref="J31:J71" si="9">SUM(B31:I31)</f>
        <v>12051.51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1450562.07</v>
      </c>
      <c r="C43" s="23">
        <f t="shared" ref="C43:I43" si="10">+C44+C52</f>
        <v>2024053.6</v>
      </c>
      <c r="D43" s="23">
        <f t="shared" si="10"/>
        <v>1996202.1900000002</v>
      </c>
      <c r="E43" s="23">
        <f t="shared" si="10"/>
        <v>1479525.1099999999</v>
      </c>
      <c r="F43" s="23">
        <f t="shared" si="10"/>
        <v>1288169.57</v>
      </c>
      <c r="G43" s="23">
        <f t="shared" si="10"/>
        <v>1994168.7999999998</v>
      </c>
      <c r="H43" s="23">
        <f t="shared" si="10"/>
        <v>2587318.9299999997</v>
      </c>
      <c r="I43" s="23">
        <f t="shared" si="10"/>
        <v>1262739.6099999999</v>
      </c>
      <c r="J43" s="23">
        <f t="shared" si="9"/>
        <v>14082739.879999999</v>
      </c>
    </row>
    <row r="44" spans="1:10" ht="17.25" customHeight="1">
      <c r="A44" s="16" t="s">
        <v>52</v>
      </c>
      <c r="B44" s="24">
        <f>SUM(B45:B51)</f>
        <v>1435590.31</v>
      </c>
      <c r="C44" s="24">
        <f t="shared" ref="C44:J44" si="11">SUM(C45:C51)</f>
        <v>2003595.76</v>
      </c>
      <c r="D44" s="24">
        <f t="shared" si="11"/>
        <v>1975847.37</v>
      </c>
      <c r="E44" s="24">
        <f t="shared" si="11"/>
        <v>1460618.38</v>
      </c>
      <c r="F44" s="24">
        <f t="shared" si="11"/>
        <v>1268896.55</v>
      </c>
      <c r="G44" s="24">
        <f t="shared" si="11"/>
        <v>1976201.42</v>
      </c>
      <c r="H44" s="24">
        <f t="shared" si="11"/>
        <v>2562085.3199999998</v>
      </c>
      <c r="I44" s="24">
        <f t="shared" si="11"/>
        <v>1247565.6399999999</v>
      </c>
      <c r="J44" s="24">
        <f t="shared" si="11"/>
        <v>13930400.75</v>
      </c>
    </row>
    <row r="45" spans="1:10" ht="17.25" customHeight="1">
      <c r="A45" s="37" t="s">
        <v>53</v>
      </c>
      <c r="B45" s="24">
        <f t="shared" ref="B45:I45" si="12">ROUND(B26*B7,2)</f>
        <v>1435590.31</v>
      </c>
      <c r="C45" s="24">
        <f t="shared" si="12"/>
        <v>1999152.28</v>
      </c>
      <c r="D45" s="24">
        <f t="shared" si="12"/>
        <v>1975847.37</v>
      </c>
      <c r="E45" s="24">
        <f t="shared" si="12"/>
        <v>1429265.25</v>
      </c>
      <c r="F45" s="24">
        <f t="shared" si="12"/>
        <v>1268896.55</v>
      </c>
      <c r="G45" s="24">
        <f t="shared" si="12"/>
        <v>1976201.42</v>
      </c>
      <c r="H45" s="24">
        <f t="shared" si="12"/>
        <v>2562085.3199999998</v>
      </c>
      <c r="I45" s="24">
        <f t="shared" si="12"/>
        <v>1235514.1299999999</v>
      </c>
      <c r="J45" s="24">
        <f t="shared" si="9"/>
        <v>13882552.629999999</v>
      </c>
    </row>
    <row r="46" spans="1:10" ht="17.25" customHeight="1">
      <c r="A46" s="37" t="s">
        <v>54</v>
      </c>
      <c r="B46" s="20">
        <v>0</v>
      </c>
      <c r="C46" s="24">
        <f>ROUND(C27*C7,2)</f>
        <v>4443.4799999999996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4443.4799999999996</v>
      </c>
    </row>
    <row r="47" spans="1:10" ht="17.25" customHeight="1">
      <c r="A47" s="37" t="s">
        <v>55</v>
      </c>
      <c r="B47" s="20">
        <v>0</v>
      </c>
      <c r="C47" s="20">
        <v>0</v>
      </c>
      <c r="D47" s="20">
        <v>0</v>
      </c>
      <c r="E47" s="38">
        <v>42850.21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42850.21</v>
      </c>
    </row>
    <row r="48" spans="1:10" ht="17.25" customHeight="1">
      <c r="A48" s="37" t="s">
        <v>56</v>
      </c>
      <c r="B48" s="20">
        <v>0</v>
      </c>
      <c r="C48" s="20">
        <v>0</v>
      </c>
      <c r="D48" s="20">
        <v>0</v>
      </c>
      <c r="E48" s="38">
        <f>ROUND(E7*E29,2)</f>
        <v>-11497.08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-11497.08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12051.51</v>
      </c>
      <c r="J49" s="24">
        <f>SUM(B49:I49)</f>
        <v>12051.51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39">
        <v>14971.76</v>
      </c>
      <c r="C52" s="39">
        <v>20457.84</v>
      </c>
      <c r="D52" s="39">
        <v>20354.82</v>
      </c>
      <c r="E52" s="39">
        <v>18906.73</v>
      </c>
      <c r="F52" s="39">
        <v>19273.02</v>
      </c>
      <c r="G52" s="39">
        <v>17967.38</v>
      </c>
      <c r="H52" s="39">
        <v>25233.61</v>
      </c>
      <c r="I52" s="39">
        <v>15173.97</v>
      </c>
      <c r="J52" s="39">
        <f>SUM(B52:I52)</f>
        <v>152339.13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8">
        <f t="shared" ref="B56:I56" si="13">+B57+B64+B86+B87</f>
        <v>-417675.75</v>
      </c>
      <c r="C56" s="38">
        <f t="shared" si="13"/>
        <v>-379919.89999999997</v>
      </c>
      <c r="D56" s="38">
        <f t="shared" si="13"/>
        <v>-464379.3</v>
      </c>
      <c r="E56" s="38">
        <f t="shared" si="13"/>
        <v>-247927.86</v>
      </c>
      <c r="F56" s="38">
        <f t="shared" si="13"/>
        <v>-379212.61</v>
      </c>
      <c r="G56" s="38">
        <f t="shared" si="13"/>
        <v>-419576.29000000004</v>
      </c>
      <c r="H56" s="38">
        <f t="shared" si="13"/>
        <v>-487381.92</v>
      </c>
      <c r="I56" s="38">
        <f t="shared" si="13"/>
        <v>-559747.21</v>
      </c>
      <c r="J56" s="38">
        <f t="shared" si="9"/>
        <v>-3355820.84</v>
      </c>
    </row>
    <row r="57" spans="1:10" ht="18.75" customHeight="1">
      <c r="A57" s="16" t="s">
        <v>102</v>
      </c>
      <c r="B57" s="38">
        <f t="shared" ref="B57:I57" si="14">B58+B59+B60+B61+B62+B63</f>
        <v>-266034.19</v>
      </c>
      <c r="C57" s="38">
        <f t="shared" si="14"/>
        <v>-222097.55</v>
      </c>
      <c r="D57" s="38">
        <f t="shared" si="14"/>
        <v>-213153.52</v>
      </c>
      <c r="E57" s="38">
        <f t="shared" si="14"/>
        <v>-128250</v>
      </c>
      <c r="F57" s="38">
        <f t="shared" si="14"/>
        <v>-245532.45</v>
      </c>
      <c r="G57" s="38">
        <f t="shared" si="14"/>
        <v>-264682.58</v>
      </c>
      <c r="H57" s="38">
        <f t="shared" si="14"/>
        <v>-265388.71999999997</v>
      </c>
      <c r="I57" s="38">
        <f t="shared" si="14"/>
        <v>-167757</v>
      </c>
      <c r="J57" s="38">
        <f t="shared" si="9"/>
        <v>-1772896.01</v>
      </c>
    </row>
    <row r="58" spans="1:10" ht="18.75" customHeight="1">
      <c r="A58" s="12" t="s">
        <v>103</v>
      </c>
      <c r="B58" s="38">
        <f>-ROUND(B9*$D$3,2)</f>
        <v>-159003</v>
      </c>
      <c r="C58" s="38">
        <f t="shared" ref="C58:I58" si="15">-ROUND(C9*$D$3,2)</f>
        <v>-212430</v>
      </c>
      <c r="D58" s="38">
        <f t="shared" si="15"/>
        <v>-188340</v>
      </c>
      <c r="E58" s="38">
        <f t="shared" si="15"/>
        <v>-128250</v>
      </c>
      <c r="F58" s="38">
        <f t="shared" si="15"/>
        <v>-133782</v>
      </c>
      <c r="G58" s="38">
        <f t="shared" si="15"/>
        <v>-170826</v>
      </c>
      <c r="H58" s="38">
        <f t="shared" si="15"/>
        <v>-194706</v>
      </c>
      <c r="I58" s="38">
        <f t="shared" si="15"/>
        <v>-167757</v>
      </c>
      <c r="J58" s="38">
        <f t="shared" si="9"/>
        <v>-1355094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63</v>
      </c>
      <c r="B60" s="52">
        <v>-3183</v>
      </c>
      <c r="C60" s="52">
        <v>-1713</v>
      </c>
      <c r="D60" s="52">
        <v>-1206</v>
      </c>
      <c r="E60" s="20">
        <v>0</v>
      </c>
      <c r="F60" s="52">
        <v>-2421</v>
      </c>
      <c r="G60" s="52">
        <v>-1134</v>
      </c>
      <c r="H60" s="52">
        <v>-672</v>
      </c>
      <c r="I60" s="20">
        <v>0</v>
      </c>
      <c r="J60" s="38">
        <f t="shared" si="9"/>
        <v>-10329</v>
      </c>
    </row>
    <row r="61" spans="1:10" ht="18.75" customHeight="1">
      <c r="A61" s="12" t="s">
        <v>64</v>
      </c>
      <c r="B61" s="52">
        <v>-2055</v>
      </c>
      <c r="C61" s="52">
        <v>-1110</v>
      </c>
      <c r="D61" s="52">
        <v>-858</v>
      </c>
      <c r="E61" s="20">
        <v>0</v>
      </c>
      <c r="F61" s="52">
        <v>-1830</v>
      </c>
      <c r="G61" s="52">
        <v>-567</v>
      </c>
      <c r="H61" s="52">
        <v>-399</v>
      </c>
      <c r="I61" s="20">
        <v>0</v>
      </c>
      <c r="J61" s="38">
        <f t="shared" si="9"/>
        <v>-6819</v>
      </c>
    </row>
    <row r="62" spans="1:10" ht="18.75" customHeight="1">
      <c r="A62" s="12" t="s">
        <v>65</v>
      </c>
      <c r="B62" s="52">
        <v>-101597.19</v>
      </c>
      <c r="C62" s="52">
        <v>-6844.55</v>
      </c>
      <c r="D62" s="52">
        <v>-22749.52</v>
      </c>
      <c r="E62" s="20">
        <v>0</v>
      </c>
      <c r="F62" s="52">
        <v>-107359.45</v>
      </c>
      <c r="G62" s="52">
        <v>-92155.58</v>
      </c>
      <c r="H62" s="52">
        <v>-69611.72</v>
      </c>
      <c r="I62" s="20">
        <v>0</v>
      </c>
      <c r="J62" s="38">
        <f>SUM(B62:I62)</f>
        <v>-400318.01</v>
      </c>
    </row>
    <row r="63" spans="1:10" ht="18.75" customHeight="1">
      <c r="A63" s="12" t="s">
        <v>66</v>
      </c>
      <c r="B63" s="52">
        <v>-196</v>
      </c>
      <c r="C63" s="52">
        <v>0</v>
      </c>
      <c r="D63" s="20">
        <v>0</v>
      </c>
      <c r="E63" s="20">
        <v>0</v>
      </c>
      <c r="F63" s="20">
        <v>-140</v>
      </c>
      <c r="G63" s="20">
        <v>0</v>
      </c>
      <c r="H63" s="20">
        <v>0</v>
      </c>
      <c r="I63" s="20">
        <v>0</v>
      </c>
      <c r="J63" s="38">
        <f t="shared" si="9"/>
        <v>-336</v>
      </c>
    </row>
    <row r="64" spans="1:10" ht="18.75" customHeight="1">
      <c r="A64" s="16" t="s">
        <v>107</v>
      </c>
      <c r="B64" s="52">
        <f>SUM(B65:B85)</f>
        <v>-151641.56</v>
      </c>
      <c r="C64" s="52">
        <f t="shared" ref="C64:I64" si="16">SUM(C65:C85)</f>
        <v>-157822.34999999998</v>
      </c>
      <c r="D64" s="52">
        <f t="shared" si="16"/>
        <v>-251225.78</v>
      </c>
      <c r="E64" s="52">
        <f t="shared" si="16"/>
        <v>-119677.86</v>
      </c>
      <c r="F64" s="52">
        <f t="shared" si="16"/>
        <v>-133680.16</v>
      </c>
      <c r="G64" s="52">
        <f t="shared" si="16"/>
        <v>-154893.71000000002</v>
      </c>
      <c r="H64" s="52">
        <f t="shared" si="16"/>
        <v>-221993.2</v>
      </c>
      <c r="I64" s="52">
        <f t="shared" si="16"/>
        <v>-391990.20999999996</v>
      </c>
      <c r="J64" s="38">
        <f t="shared" si="9"/>
        <v>-1582924.8299999998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20">
        <v>0</v>
      </c>
      <c r="F65" s="38">
        <v>-1500.66</v>
      </c>
      <c r="G65" s="20">
        <v>0</v>
      </c>
      <c r="H65" s="20">
        <v>0</v>
      </c>
      <c r="I65" s="20">
        <v>0</v>
      </c>
      <c r="J65" s="38">
        <f t="shared" si="9"/>
        <v>-1500.66</v>
      </c>
    </row>
    <row r="66" spans="1:10" ht="18.75" customHeight="1">
      <c r="A66" s="12" t="s">
        <v>68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69</v>
      </c>
      <c r="B67" s="20">
        <v>0</v>
      </c>
      <c r="C67" s="20">
        <v>0</v>
      </c>
      <c r="D67" s="38">
        <v>-1103.33</v>
      </c>
      <c r="E67" s="38">
        <v>-1849.5</v>
      </c>
      <c r="F67" s="20">
        <v>0</v>
      </c>
      <c r="G67" s="38">
        <v>-393.33</v>
      </c>
      <c r="H67" s="20">
        <v>0</v>
      </c>
      <c r="I67" s="20">
        <v>0</v>
      </c>
      <c r="J67" s="38">
        <f t="shared" si="9"/>
        <v>-3346.16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3">
        <f t="shared" si="9"/>
        <v>-40000</v>
      </c>
    </row>
    <row r="69" spans="1:10" ht="18.75" customHeight="1">
      <c r="A69" s="37" t="s">
        <v>71</v>
      </c>
      <c r="B69" s="38">
        <v>-14057.98</v>
      </c>
      <c r="C69" s="38">
        <v>-20407.669999999998</v>
      </c>
      <c r="D69" s="38">
        <v>-19292.189999999999</v>
      </c>
      <c r="E69" s="38">
        <v>-14930.35</v>
      </c>
      <c r="F69" s="38">
        <v>-13528.84</v>
      </c>
      <c r="G69" s="38">
        <v>-18591.43</v>
      </c>
      <c r="H69" s="38">
        <v>-28330.49</v>
      </c>
      <c r="I69" s="38">
        <v>-13872.08</v>
      </c>
      <c r="J69" s="53">
        <f t="shared" si="9"/>
        <v>-143011.03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38">
        <v>-137583.57999999999</v>
      </c>
      <c r="C71" s="38">
        <v>-137211.76999999999</v>
      </c>
      <c r="D71" s="38">
        <v>-229806.65</v>
      </c>
      <c r="E71" s="20">
        <v>0</v>
      </c>
      <c r="F71" s="38">
        <v>-118650.66</v>
      </c>
      <c r="G71" s="38">
        <v>-135408.95000000001</v>
      </c>
      <c r="H71" s="38">
        <v>-193639.1</v>
      </c>
      <c r="I71" s="38">
        <v>-52318.13</v>
      </c>
      <c r="J71" s="53">
        <f t="shared" si="9"/>
        <v>-1004618.8400000001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105</v>
      </c>
      <c r="B80" s="20">
        <v>0</v>
      </c>
      <c r="C80" s="20">
        <v>0</v>
      </c>
      <c r="D80" s="20">
        <v>0</v>
      </c>
      <c r="E80" s="38">
        <v>-62398.01</v>
      </c>
      <c r="F80" s="20">
        <v>0</v>
      </c>
      <c r="G80" s="20">
        <v>0</v>
      </c>
      <c r="H80" s="20">
        <v>0</v>
      </c>
      <c r="I80" s="20">
        <v>0</v>
      </c>
      <c r="J80" s="53">
        <f t="shared" ref="J80" si="17">SUM(B80:I80)</f>
        <v>-62398.01</v>
      </c>
    </row>
    <row r="81" spans="1:10" ht="18.75" customHeight="1">
      <c r="A81" s="12" t="s">
        <v>108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38">
        <v>-500</v>
      </c>
      <c r="H81" s="20">
        <v>0</v>
      </c>
      <c r="I81" s="20">
        <v>0</v>
      </c>
      <c r="J81" s="53">
        <f>SUM(B81:I81)</f>
        <v>-1000</v>
      </c>
    </row>
    <row r="82" spans="1:10" ht="18.75" customHeight="1">
      <c r="A82" s="12" t="s">
        <v>109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2" t="s">
        <v>118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38">
        <v>-324800</v>
      </c>
      <c r="J83" s="53">
        <f>SUM(B83:I83)</f>
        <v>-324800</v>
      </c>
    </row>
    <row r="84" spans="1:10" ht="18.75" customHeight="1">
      <c r="A84" s="12" t="s">
        <v>120</v>
      </c>
      <c r="B84" s="20">
        <v>0</v>
      </c>
      <c r="C84" s="20">
        <v>0</v>
      </c>
      <c r="D84" s="38">
        <v>-1000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53">
        <f>SUM(B84:I84)</f>
        <v>-1000</v>
      </c>
    </row>
    <row r="85" spans="1:10" ht="18.75" customHeight="1">
      <c r="A85" s="12" t="s">
        <v>121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38">
        <v>-1000</v>
      </c>
      <c r="J85" s="53">
        <f>SUM(B85:I85)</f>
        <v>-1000</v>
      </c>
    </row>
    <row r="86" spans="1:10" ht="18.75" customHeight="1">
      <c r="A86" s="16" t="s">
        <v>122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1:10" ht="18.75" customHeight="1">
      <c r="A87" s="16" t="s">
        <v>117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1:10" ht="18.75" customHeight="1">
      <c r="A88" s="16"/>
      <c r="B88" s="21"/>
      <c r="C88" s="21"/>
      <c r="D88" s="21"/>
      <c r="E88" s="21"/>
      <c r="F88" s="21"/>
      <c r="G88" s="21"/>
      <c r="H88" s="21"/>
      <c r="I88" s="21"/>
      <c r="J88" s="21">
        <f t="shared" ref="J86:J92" si="18">SUM(B88:I88)</f>
        <v>0</v>
      </c>
    </row>
    <row r="89" spans="1:10" ht="18.75" customHeight="1">
      <c r="A89" s="16" t="s">
        <v>111</v>
      </c>
      <c r="B89" s="25">
        <f t="shared" ref="B89:I89" si="19">+B90+B91</f>
        <v>1032886.3200000001</v>
      </c>
      <c r="C89" s="25">
        <f t="shared" si="19"/>
        <v>1644133.7</v>
      </c>
      <c r="D89" s="25">
        <f t="shared" si="19"/>
        <v>1531822.8900000001</v>
      </c>
      <c r="E89" s="25">
        <f t="shared" si="19"/>
        <v>1231597.2499999998</v>
      </c>
      <c r="F89" s="25">
        <f t="shared" si="19"/>
        <v>908956.96000000008</v>
      </c>
      <c r="G89" s="25">
        <f t="shared" si="19"/>
        <v>1574592.5099999998</v>
      </c>
      <c r="H89" s="25">
        <f t="shared" si="19"/>
        <v>2099937.0099999998</v>
      </c>
      <c r="I89" s="25">
        <f t="shared" si="19"/>
        <v>702992.39999999991</v>
      </c>
      <c r="J89" s="53">
        <f t="shared" si="18"/>
        <v>10726919.040000001</v>
      </c>
    </row>
    <row r="90" spans="1:10" ht="18.75" customHeight="1">
      <c r="A90" s="16" t="s">
        <v>110</v>
      </c>
      <c r="B90" s="25">
        <f t="shared" ref="B90:I90" si="20">+B44+B57+B64+B86</f>
        <v>1017914.56</v>
      </c>
      <c r="C90" s="25">
        <f t="shared" si="20"/>
        <v>1623675.8599999999</v>
      </c>
      <c r="D90" s="25">
        <f t="shared" si="20"/>
        <v>1511468.07</v>
      </c>
      <c r="E90" s="25">
        <f t="shared" si="20"/>
        <v>1212690.5199999998</v>
      </c>
      <c r="F90" s="25">
        <f t="shared" si="20"/>
        <v>889683.94000000006</v>
      </c>
      <c r="G90" s="25">
        <f t="shared" si="20"/>
        <v>1556625.13</v>
      </c>
      <c r="H90" s="25">
        <f t="shared" si="20"/>
        <v>2074703.3999999997</v>
      </c>
      <c r="I90" s="25">
        <f t="shared" si="20"/>
        <v>687818.42999999993</v>
      </c>
      <c r="J90" s="53">
        <f t="shared" si="18"/>
        <v>10574579.91</v>
      </c>
    </row>
    <row r="91" spans="1:10" ht="18.75" customHeight="1">
      <c r="A91" s="16" t="s">
        <v>114</v>
      </c>
      <c r="B91" s="25">
        <f t="shared" ref="B91:I91" si="21">IF(+B52+B87+B92&lt;0,0,(B52+B87+B92))</f>
        <v>14971.76</v>
      </c>
      <c r="C91" s="25">
        <f t="shared" si="21"/>
        <v>20457.84</v>
      </c>
      <c r="D91" s="25">
        <f t="shared" si="21"/>
        <v>20354.82</v>
      </c>
      <c r="E91" s="20">
        <f t="shared" si="21"/>
        <v>18906.73</v>
      </c>
      <c r="F91" s="25">
        <f t="shared" si="21"/>
        <v>19273.02</v>
      </c>
      <c r="G91" s="20">
        <f t="shared" si="21"/>
        <v>17967.38</v>
      </c>
      <c r="H91" s="25">
        <f t="shared" si="21"/>
        <v>25233.61</v>
      </c>
      <c r="I91" s="20">
        <f t="shared" si="21"/>
        <v>15173.97</v>
      </c>
      <c r="J91" s="53">
        <f t="shared" si="18"/>
        <v>152339.13</v>
      </c>
    </row>
    <row r="92" spans="1:10" ht="18" customHeight="1">
      <c r="A92" s="16" t="s">
        <v>112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1">
        <f t="shared" si="18"/>
        <v>0</v>
      </c>
    </row>
    <row r="93" spans="1:10" ht="18.75" customHeight="1">
      <c r="A93" s="16" t="s">
        <v>113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</row>
    <row r="94" spans="1:10" ht="18.75" customHeight="1">
      <c r="A94" s="2"/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/>
    </row>
    <row r="95" spans="1:10" ht="18.75" customHeight="1">
      <c r="A95" s="40"/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/>
    </row>
    <row r="96" spans="1:10" ht="18.75" customHeight="1">
      <c r="A96" s="8"/>
      <c r="B96" s="50">
        <v>0</v>
      </c>
      <c r="C96" s="50">
        <v>0</v>
      </c>
      <c r="D96" s="50">
        <v>0</v>
      </c>
      <c r="E96" s="50">
        <v>0</v>
      </c>
      <c r="F96" s="50">
        <v>0</v>
      </c>
      <c r="G96" s="50">
        <v>0</v>
      </c>
      <c r="H96" s="50">
        <v>0</v>
      </c>
      <c r="I96" s="50">
        <v>0</v>
      </c>
      <c r="J96" s="50"/>
    </row>
    <row r="97" spans="1:10" ht="18.75" customHeight="1">
      <c r="A97" s="26" t="s">
        <v>82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45">
        <f>SUM(J98:J118)</f>
        <v>10726919.030000001</v>
      </c>
    </row>
    <row r="98" spans="1:10" ht="18.75" customHeight="1">
      <c r="A98" s="27" t="s">
        <v>83</v>
      </c>
      <c r="B98" s="28">
        <v>140224.03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ref="J98:J118" si="22">SUM(B98:I98)</f>
        <v>140224.03</v>
      </c>
    </row>
    <row r="99" spans="1:10" ht="18.75" customHeight="1">
      <c r="A99" s="27" t="s">
        <v>84</v>
      </c>
      <c r="B99" s="28">
        <v>892662.29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2"/>
        <v>892662.29</v>
      </c>
    </row>
    <row r="100" spans="1:10" ht="18.75" customHeight="1">
      <c r="A100" s="27" t="s">
        <v>85</v>
      </c>
      <c r="B100" s="44">
        <v>0</v>
      </c>
      <c r="C100" s="28">
        <f>+C89</f>
        <v>1644133.7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2"/>
        <v>1644133.7</v>
      </c>
    </row>
    <row r="101" spans="1:10" ht="18.75" customHeight="1">
      <c r="A101" s="27" t="s">
        <v>86</v>
      </c>
      <c r="B101" s="44">
        <v>0</v>
      </c>
      <c r="C101" s="44">
        <v>0</v>
      </c>
      <c r="D101" s="28">
        <f>+D89</f>
        <v>1531822.8900000001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2"/>
        <v>1531822.8900000001</v>
      </c>
    </row>
    <row r="102" spans="1:10" ht="18.75" customHeight="1">
      <c r="A102" s="27" t="s">
        <v>87</v>
      </c>
      <c r="B102" s="44">
        <v>0</v>
      </c>
      <c r="C102" s="44">
        <v>0</v>
      </c>
      <c r="D102" s="44">
        <v>0</v>
      </c>
      <c r="E102" s="28">
        <v>375934.05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2"/>
        <v>375934.05</v>
      </c>
    </row>
    <row r="103" spans="1:10" ht="18.75" customHeight="1">
      <c r="A103" s="27" t="s">
        <v>115</v>
      </c>
      <c r="B103" s="44">
        <v>0</v>
      </c>
      <c r="C103" s="44">
        <v>0</v>
      </c>
      <c r="D103" s="44">
        <v>0</v>
      </c>
      <c r="E103" s="28">
        <v>363345.83</v>
      </c>
      <c r="F103" s="44">
        <v>0</v>
      </c>
      <c r="G103" s="44">
        <v>0</v>
      </c>
      <c r="H103" s="44">
        <v>0</v>
      </c>
      <c r="I103" s="44">
        <v>0</v>
      </c>
      <c r="J103" s="45">
        <f t="shared" si="22"/>
        <v>363345.83</v>
      </c>
    </row>
    <row r="104" spans="1:10" ht="18.75" customHeight="1">
      <c r="A104" s="27" t="s">
        <v>116</v>
      </c>
      <c r="B104" s="44">
        <v>0</v>
      </c>
      <c r="C104" s="44">
        <v>0</v>
      </c>
      <c r="D104" s="44">
        <v>0</v>
      </c>
      <c r="E104" s="28">
        <v>478977.77</v>
      </c>
      <c r="F104" s="44">
        <v>0</v>
      </c>
      <c r="G104" s="44">
        <v>0</v>
      </c>
      <c r="H104" s="44">
        <v>0</v>
      </c>
      <c r="I104" s="44">
        <v>0</v>
      </c>
      <c r="J104" s="45">
        <f t="shared" si="22"/>
        <v>478977.77</v>
      </c>
    </row>
    <row r="105" spans="1:10" ht="18.75" customHeight="1">
      <c r="A105" s="27" t="s">
        <v>88</v>
      </c>
      <c r="B105" s="44">
        <v>0</v>
      </c>
      <c r="C105" s="44">
        <v>0</v>
      </c>
      <c r="D105" s="44">
        <v>0</v>
      </c>
      <c r="E105" s="28">
        <v>13339.6</v>
      </c>
      <c r="F105" s="44">
        <v>0</v>
      </c>
      <c r="G105" s="44">
        <v>0</v>
      </c>
      <c r="H105" s="44">
        <v>0</v>
      </c>
      <c r="I105" s="44">
        <v>0</v>
      </c>
      <c r="J105" s="45">
        <f t="shared" si="22"/>
        <v>13339.6</v>
      </c>
    </row>
    <row r="106" spans="1:10" ht="18.75" customHeight="1">
      <c r="A106" s="27" t="s">
        <v>89</v>
      </c>
      <c r="B106" s="44">
        <v>0</v>
      </c>
      <c r="C106" s="44">
        <v>0</v>
      </c>
      <c r="D106" s="44">
        <v>0</v>
      </c>
      <c r="E106" s="44">
        <v>0</v>
      </c>
      <c r="F106" s="28">
        <f>+F89</f>
        <v>908956.96000000008</v>
      </c>
      <c r="G106" s="44">
        <v>0</v>
      </c>
      <c r="H106" s="44">
        <v>0</v>
      </c>
      <c r="I106" s="44">
        <v>0</v>
      </c>
      <c r="J106" s="45">
        <f t="shared" si="22"/>
        <v>908956.96000000008</v>
      </c>
    </row>
    <row r="107" spans="1:10" ht="18.75" customHeight="1">
      <c r="A107" s="27" t="s">
        <v>90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194462.17</v>
      </c>
      <c r="H107" s="44">
        <v>0</v>
      </c>
      <c r="I107" s="44">
        <v>0</v>
      </c>
      <c r="J107" s="45">
        <f t="shared" si="22"/>
        <v>194462.17</v>
      </c>
    </row>
    <row r="108" spans="1:10" ht="18.75" customHeight="1">
      <c r="A108" s="27" t="s">
        <v>91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28">
        <v>274455.07</v>
      </c>
      <c r="H108" s="44">
        <v>0</v>
      </c>
      <c r="I108" s="44">
        <v>0</v>
      </c>
      <c r="J108" s="45">
        <f t="shared" si="22"/>
        <v>274455.07</v>
      </c>
    </row>
    <row r="109" spans="1:10" ht="18.75" customHeight="1">
      <c r="A109" s="27" t="s">
        <v>92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28">
        <v>362903.06</v>
      </c>
      <c r="H109" s="44">
        <v>0</v>
      </c>
      <c r="I109" s="44">
        <v>0</v>
      </c>
      <c r="J109" s="45">
        <f t="shared" si="22"/>
        <v>362903.06</v>
      </c>
    </row>
    <row r="110" spans="1:10" ht="18.75" customHeight="1">
      <c r="A110" s="27" t="s">
        <v>93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28">
        <v>742772.2</v>
      </c>
      <c r="H110" s="44">
        <v>0</v>
      </c>
      <c r="I110" s="44">
        <v>0</v>
      </c>
      <c r="J110" s="45">
        <f t="shared" si="22"/>
        <v>742772.2</v>
      </c>
    </row>
    <row r="111" spans="1:10" ht="18.75" customHeight="1">
      <c r="A111" s="27" t="s">
        <v>94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619306.87</v>
      </c>
      <c r="I111" s="44">
        <v>0</v>
      </c>
      <c r="J111" s="45">
        <f t="shared" si="22"/>
        <v>619306.87</v>
      </c>
    </row>
    <row r="112" spans="1:10" ht="18.75" customHeight="1">
      <c r="A112" s="27" t="s">
        <v>95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49355.02</v>
      </c>
      <c r="I112" s="44">
        <v>0</v>
      </c>
      <c r="J112" s="45">
        <f t="shared" si="22"/>
        <v>49355.02</v>
      </c>
    </row>
    <row r="113" spans="1:10" ht="18.75" customHeight="1">
      <c r="A113" s="27" t="s">
        <v>96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28">
        <v>363535.58</v>
      </c>
      <c r="I113" s="44">
        <v>0</v>
      </c>
      <c r="J113" s="45">
        <f t="shared" si="22"/>
        <v>363535.58</v>
      </c>
    </row>
    <row r="114" spans="1:10" ht="18.75" customHeight="1">
      <c r="A114" s="27" t="s">
        <v>97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28">
        <v>284737.57</v>
      </c>
      <c r="I114" s="44">
        <v>0</v>
      </c>
      <c r="J114" s="45">
        <f t="shared" si="22"/>
        <v>284737.57</v>
      </c>
    </row>
    <row r="115" spans="1:10" ht="18.75" customHeight="1">
      <c r="A115" s="27" t="s">
        <v>98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28">
        <v>783001.98</v>
      </c>
      <c r="I115" s="44">
        <v>0</v>
      </c>
      <c r="J115" s="45">
        <f t="shared" si="22"/>
        <v>783001.98</v>
      </c>
    </row>
    <row r="116" spans="1:10" ht="18.75" customHeight="1">
      <c r="A116" s="27" t="s">
        <v>99</v>
      </c>
      <c r="B116" s="44">
        <v>0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28">
        <v>0</v>
      </c>
      <c r="J116" s="45">
        <f t="shared" si="22"/>
        <v>0</v>
      </c>
    </row>
    <row r="117" spans="1:10" ht="18.75" customHeight="1">
      <c r="A117" s="27" t="s">
        <v>100</v>
      </c>
      <c r="B117" s="44">
        <v>0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28">
        <v>247392.66</v>
      </c>
      <c r="J117" s="45">
        <f t="shared" si="22"/>
        <v>247392.66</v>
      </c>
    </row>
    <row r="118" spans="1:10" ht="18.75" customHeight="1">
      <c r="A118" s="29" t="s">
        <v>101</v>
      </c>
      <c r="B118" s="46">
        <v>0</v>
      </c>
      <c r="C118" s="46">
        <v>0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7">
        <v>455599.73</v>
      </c>
      <c r="J118" s="48">
        <f t="shared" si="22"/>
        <v>455599.73</v>
      </c>
    </row>
    <row r="119" spans="1:10" ht="18.75" customHeight="1">
      <c r="A119" s="49"/>
      <c r="B119" s="56"/>
      <c r="C119" s="56"/>
      <c r="D119" s="56"/>
      <c r="E119" s="56"/>
      <c r="F119" s="56"/>
      <c r="G119" s="56"/>
      <c r="H119" s="56"/>
      <c r="I119" s="56"/>
      <c r="J119" s="57"/>
    </row>
    <row r="120" spans="1:10" ht="18.75" customHeight="1">
      <c r="A120" s="43"/>
    </row>
    <row r="121" spans="1:10" ht="18.75" customHeight="1">
      <c r="A121" s="43"/>
    </row>
    <row r="122" spans="1:10" ht="18.75" customHeight="1">
      <c r="A122" s="43"/>
    </row>
    <row r="123" spans="1:10" ht="18.75" customHeight="1">
      <c r="A123" s="42"/>
    </row>
  </sheetData>
  <mergeCells count="5">
    <mergeCell ref="A1:J1"/>
    <mergeCell ref="A2:J2"/>
    <mergeCell ref="A4:A6"/>
    <mergeCell ref="B4:I4"/>
    <mergeCell ref="J4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2013-09-12T21:27:40Z</dcterms:modified>
</cp:coreProperties>
</file>