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CONCESSÃO'!$A$1:$J$116</definedName>
    <definedName name="_xlnm.Print_Titles" localSheetId="0">'DETALHAMENTO CONCESSÃO'!$4:$6</definedName>
  </definedNames>
  <calcPr calcId="125725" fullCalcOnLoad="1"/>
</workbook>
</file>

<file path=xl/calcChain.xml><?xml version="1.0" encoding="utf-8"?>
<calcChain xmlns="http://schemas.openxmlformats.org/spreadsheetml/2006/main">
  <c r="J80" i="8"/>
  <c r="B9"/>
  <c r="B8" s="1"/>
  <c r="C9"/>
  <c r="C8" s="1"/>
  <c r="C7" s="1"/>
  <c r="D9"/>
  <c r="D8" s="1"/>
  <c r="D7" s="1"/>
  <c r="D45" s="1"/>
  <c r="D44" s="1"/>
  <c r="E9"/>
  <c r="E8" s="1"/>
  <c r="E7" s="1"/>
  <c r="F9"/>
  <c r="F8" s="1"/>
  <c r="F7" s="1"/>
  <c r="F45" s="1"/>
  <c r="F44" s="1"/>
  <c r="G9"/>
  <c r="G8" s="1"/>
  <c r="G7" s="1"/>
  <c r="G45" s="1"/>
  <c r="G44" s="1"/>
  <c r="H9"/>
  <c r="H8" s="1"/>
  <c r="H7" s="1"/>
  <c r="H45" s="1"/>
  <c r="H44" s="1"/>
  <c r="I9"/>
  <c r="I8" s="1"/>
  <c r="I7" s="1"/>
  <c r="I45" s="1"/>
  <c r="I44" s="1"/>
  <c r="J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6"/>
  <c r="B89"/>
  <c r="C89"/>
  <c r="D89"/>
  <c r="E89"/>
  <c r="F89"/>
  <c r="G89"/>
  <c r="H89"/>
  <c r="I89"/>
  <c r="J89"/>
  <c r="J90"/>
  <c r="J96"/>
  <c r="J97"/>
  <c r="J100"/>
  <c r="J101"/>
  <c r="J102"/>
  <c r="J103"/>
  <c r="J105"/>
  <c r="J106"/>
  <c r="J107"/>
  <c r="J108"/>
  <c r="J109"/>
  <c r="J110"/>
  <c r="J111"/>
  <c r="J112"/>
  <c r="J113"/>
  <c r="J115"/>
  <c r="J116"/>
  <c r="H56" l="1"/>
  <c r="D56"/>
  <c r="C56"/>
  <c r="I56"/>
  <c r="G56"/>
  <c r="F56"/>
  <c r="J64"/>
  <c r="E56"/>
  <c r="J57"/>
  <c r="B56"/>
  <c r="H43"/>
  <c r="H88"/>
  <c r="H87" s="1"/>
  <c r="F43"/>
  <c r="F88"/>
  <c r="F87" s="1"/>
  <c r="F104" s="1"/>
  <c r="J104" s="1"/>
  <c r="D43"/>
  <c r="D88"/>
  <c r="D87" s="1"/>
  <c r="D99" s="1"/>
  <c r="J99" s="1"/>
  <c r="J8"/>
  <c r="J7" s="1"/>
  <c r="B7"/>
  <c r="B45" s="1"/>
  <c r="I43"/>
  <c r="I88"/>
  <c r="I87" s="1"/>
  <c r="G43"/>
  <c r="G88"/>
  <c r="G87" s="1"/>
  <c r="E48"/>
  <c r="J48" s="1"/>
  <c r="E45"/>
  <c r="E44" s="1"/>
  <c r="C45"/>
  <c r="C46"/>
  <c r="J46" s="1"/>
  <c r="J56" l="1"/>
  <c r="E43"/>
  <c r="E88"/>
  <c r="E87" s="1"/>
  <c r="J45"/>
  <c r="J44" s="1"/>
  <c r="B44"/>
  <c r="C44"/>
  <c r="C43" l="1"/>
  <c r="C88"/>
  <c r="C87" s="1"/>
  <c r="C98" s="1"/>
  <c r="J98" s="1"/>
  <c r="J95" s="1"/>
  <c r="B43"/>
  <c r="J43" s="1"/>
  <c r="B88"/>
  <c r="J88" l="1"/>
  <c r="B87"/>
  <c r="J87" s="1"/>
</calcChain>
</file>

<file path=xl/sharedStrings.xml><?xml version="1.0" encoding="utf-8"?>
<sst xmlns="http://schemas.openxmlformats.org/spreadsheetml/2006/main" count="121" uniqueCount="121">
  <si>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</si>
  <si>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</si>
  <si>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</si>
  <si>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</si>
  <si>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</si>
  <si>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</si>
  <si>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</si>
  <si>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</si>
  <si>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</si>
  <si>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</si>
  <si>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</si>
  <si>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</si>
  <si>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</si>
  <si>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</si>
  <si>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</si>
  <si>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</si>
  <si>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</si>
  <si>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</si>
  <si>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</si>
  <si>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</si>
  <si>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</si>
  <si>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</si>
  <si>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</si>
  <si>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</si>
  <si>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</si>
  <si>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</si>
  <si>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</si>
  <si>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</si>
  <si>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</si>
  <si>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</si>
  <si>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</si>
  <si>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</si>
  <si>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</si>
  <si>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</si>
  <si>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</si>
  <si>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</si>
  <si>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</si>
  <si>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</si>
  <si>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</si>
  <si>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</si>
  <si>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</si>
  <si>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</si>
  <si>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</si>
  <si>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</si>
  <si>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</si>
  <si>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</si>
  <si>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</si>
  <si>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</si>
  <si>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</si>
  <si>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</si>
  <si>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</si>
  <si>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</si>
  <si>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</si>
  <si>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</si>
  <si>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</si>
  <si>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</si>
  <si>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</si>
  <si>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</si>
  <si>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</si>
  <si>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</si>
  <si>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</si>
  <si>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</si>
  <si>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</si>
  <si>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</si>
  <si>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</si>
  <si>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</si>
  <si>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</si>
  <si>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</si>
  <si>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</si>
  <si>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</si>
  <si>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</si>
  <si>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</si>
  <si>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</si>
  <si>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</si>
  <si>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</si>
  <si>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</si>
  <si>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</si>
  <si>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</si>
  <si>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</si>
  <si>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</si>
  <si>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</si>
  <si>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</si>
  <si>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</si>
  <si>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</si>
  <si>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</si>
  <si>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</si>
  <si>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</si>
  <si>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</si>
  <si>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</si>
  <si>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</si>
  <si>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</si>
  <si>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</si>
  <si>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</si>
  <si>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</si>
  <si>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</si>
  <si>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</si>
  <si>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</si>
  <si>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</si>
  <si>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</si>
  <si>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</si>
  <si>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</si>
  <si>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</si>
  <si>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</si>
  <si>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</si>
  <si>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</si>
  <si>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</si>
  <si>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</si>
  <si>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</si>
  <si>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</si>
  <si>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</si>
  <si>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</si>
  <si>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</si>
  <si>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</si>
  <si>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</si>
  <si>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</si>
  <si>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</si>
  <si>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</si>
  <si>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</si>
  <si>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</si>
  <si>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OPERAÇÃO 05/09/13 - VENCIMENTO 12/09/13</t>
  </si>
  <si>
    <t xml:space="preserve">6.3. Revisão de Remuneração pelo Transporte Coletivo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</si>
</sst>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([$R$ -416]* #,##0.0000_);_([$R$ -416]* \(#,##0.0000\);_([$R$ -416]* &quot;-&quot;??_);_(@_)"/>
    <numFmt numFmtId="174" formatCode="_([$R$ -416]* #,##0.000000_);_([$R$ -416]* \(#,##0.000000\);_([$R$ -416]* &quot;-&quot;??_);_(@_)"/>
    <numFmt numFmtId="175" formatCode="_([$R$ -416]* #,##0.00_);_([$R$ -416]* \(#,##0.00\);_([$R$ -416]* &quot;-&quot;??_);_(@_)"/>
    <numFmt numFmtId="176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73" fontId="4" fillId="0" borderId="1" applyAlignment="0">
      <alignment vertical="center"/>
    </xf>
    <xf numFmtId="170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70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72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72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72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72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70" fontId="4" fillId="3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horizontal="center" vertical="center"/>
    </xf>
    <xf numFmtId="170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70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73" fontId="4" fillId="0" borderId="1" xfId="2" applyNumberFormat="1" applyFont="1" applyFill="1" applyBorder="1" applyAlignment="1">
      <alignment horizontal="center" vertical="center"/>
    </xf>
    <xf numFmtId="174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75" fontId="4" fillId="0" borderId="1" xfId="2" applyNumberFormat="1" applyFont="1" applyFill="1" applyBorder="1" applyAlignment="1">
      <alignment vertical="center"/>
    </xf>
    <xf numFmtId="170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70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70" fontId="3" fillId="0" borderId="4" xfId="2" applyFont="1" applyBorder="1" applyAlignment="1">
      <alignment vertical="center"/>
    </xf>
    <xf numFmtId="170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4" fillId="0" borderId="3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horizontal="center" vertical="center"/>
    </xf>
    <xf numFmtId="175" fontId="4" fillId="0" borderId="1" xfId="4" applyNumberFormat="1" applyFont="1" applyFill="1" applyBorder="1" applyAlignment="1">
      <alignment vertical="center"/>
    </xf>
    <xf numFmtId="175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5" fontId="0" fillId="0" borderId="0" xfId="0" applyNumberFormat="1" applyFont="1" applyFill="1" applyAlignment="1">
      <alignment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125" style="1" bestFit="1" customWidth="1"/>
    <col min="12" max="16384" width="9" style="1"/>
  </cols>
  <sheetData>
    <row r="1" spans="1:10" ht="21">
      <c r="A1" s="58" t="s">
        <v>106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119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623447</v>
      </c>
      <c r="C7" s="9">
        <f t="shared" si="0"/>
        <v>758860</v>
      </c>
      <c r="D7" s="9">
        <f t="shared" si="0"/>
        <v>704840</v>
      </c>
      <c r="E7" s="9">
        <f t="shared" si="0"/>
        <v>532134</v>
      </c>
      <c r="F7" s="9">
        <f t="shared" si="0"/>
        <v>539970</v>
      </c>
      <c r="G7" s="9">
        <f t="shared" si="0"/>
        <v>804608</v>
      </c>
      <c r="H7" s="9">
        <f t="shared" si="0"/>
        <v>1228829</v>
      </c>
      <c r="I7" s="9">
        <f t="shared" si="0"/>
        <v>545259</v>
      </c>
      <c r="J7" s="9">
        <f t="shared" si="0"/>
        <v>5737947</v>
      </c>
    </row>
    <row r="8" spans="1:10" ht="17.25" customHeight="1">
      <c r="A8" s="10" t="s">
        <v>34</v>
      </c>
      <c r="B8" s="11">
        <f>B9+B12</f>
        <v>371103</v>
      </c>
      <c r="C8" s="11">
        <f t="shared" ref="C8:I8" si="1">C9+C12</f>
        <v>462748</v>
      </c>
      <c r="D8" s="11">
        <f t="shared" si="1"/>
        <v>414084</v>
      </c>
      <c r="E8" s="11">
        <f t="shared" si="1"/>
        <v>298619</v>
      </c>
      <c r="F8" s="11">
        <f t="shared" si="1"/>
        <v>318962</v>
      </c>
      <c r="G8" s="11">
        <f t="shared" si="1"/>
        <v>452751</v>
      </c>
      <c r="H8" s="11">
        <f t="shared" si="1"/>
        <v>665059</v>
      </c>
      <c r="I8" s="11">
        <f t="shared" si="1"/>
        <v>335283</v>
      </c>
      <c r="J8" s="11">
        <f t="shared" ref="J8:J23" si="2">SUM(B8:I8)</f>
        <v>3318609</v>
      </c>
    </row>
    <row r="9" spans="1:10" ht="17.25" customHeight="1">
      <c r="A9" s="15" t="s">
        <v>19</v>
      </c>
      <c r="B9" s="13">
        <f>+B10+B11</f>
        <v>45777</v>
      </c>
      <c r="C9" s="13">
        <f t="shared" ref="C9:I9" si="3">+C10+C11</f>
        <v>59746</v>
      </c>
      <c r="D9" s="13">
        <f t="shared" si="3"/>
        <v>52589</v>
      </c>
      <c r="E9" s="13">
        <f t="shared" si="3"/>
        <v>36455</v>
      </c>
      <c r="F9" s="13">
        <f t="shared" si="3"/>
        <v>39026</v>
      </c>
      <c r="G9" s="13">
        <f t="shared" si="3"/>
        <v>49819</v>
      </c>
      <c r="H9" s="13">
        <f t="shared" si="3"/>
        <v>56923</v>
      </c>
      <c r="I9" s="13">
        <f t="shared" si="3"/>
        <v>50778</v>
      </c>
      <c r="J9" s="11">
        <f t="shared" si="2"/>
        <v>391113</v>
      </c>
    </row>
    <row r="10" spans="1:10" ht="17.25" customHeight="1">
      <c r="A10" s="31" t="s">
        <v>20</v>
      </c>
      <c r="B10" s="13">
        <v>45777</v>
      </c>
      <c r="C10" s="13">
        <v>59746</v>
      </c>
      <c r="D10" s="13">
        <v>52589</v>
      </c>
      <c r="E10" s="13">
        <v>36455</v>
      </c>
      <c r="F10" s="13">
        <v>39026</v>
      </c>
      <c r="G10" s="13">
        <v>49819</v>
      </c>
      <c r="H10" s="13">
        <v>56923</v>
      </c>
      <c r="I10" s="13">
        <v>50778</v>
      </c>
      <c r="J10" s="11">
        <f>SUM(B10:I10)</f>
        <v>391113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325326</v>
      </c>
      <c r="C12" s="17">
        <f t="shared" si="4"/>
        <v>403002</v>
      </c>
      <c r="D12" s="17">
        <f t="shared" si="4"/>
        <v>361495</v>
      </c>
      <c r="E12" s="17">
        <f t="shared" si="4"/>
        <v>262164</v>
      </c>
      <c r="F12" s="17">
        <f t="shared" si="4"/>
        <v>279936</v>
      </c>
      <c r="G12" s="17">
        <f t="shared" si="4"/>
        <v>402932</v>
      </c>
      <c r="H12" s="17">
        <f t="shared" si="4"/>
        <v>608136</v>
      </c>
      <c r="I12" s="17">
        <f t="shared" si="4"/>
        <v>284505</v>
      </c>
      <c r="J12" s="11">
        <f t="shared" si="2"/>
        <v>2927496</v>
      </c>
    </row>
    <row r="13" spans="1:10" ht="17.25" customHeight="1">
      <c r="A13" s="14" t="s">
        <v>22</v>
      </c>
      <c r="B13" s="13">
        <v>129016</v>
      </c>
      <c r="C13" s="13">
        <v>173061</v>
      </c>
      <c r="D13" s="13">
        <v>161045</v>
      </c>
      <c r="E13" s="13">
        <v>118968</v>
      </c>
      <c r="F13" s="13">
        <v>122341</v>
      </c>
      <c r="G13" s="13">
        <v>175081</v>
      </c>
      <c r="H13" s="13">
        <v>258366</v>
      </c>
      <c r="I13" s="13">
        <v>116288</v>
      </c>
      <c r="J13" s="11">
        <f t="shared" si="2"/>
        <v>1254166</v>
      </c>
    </row>
    <row r="14" spans="1:10" ht="17.25" customHeight="1">
      <c r="A14" s="14" t="s">
        <v>23</v>
      </c>
      <c r="B14" s="13">
        <v>143908</v>
      </c>
      <c r="C14" s="13">
        <v>159301</v>
      </c>
      <c r="D14" s="13">
        <v>142036</v>
      </c>
      <c r="E14" s="13">
        <v>99965</v>
      </c>
      <c r="F14" s="13">
        <v>115626</v>
      </c>
      <c r="G14" s="13">
        <v>166911</v>
      </c>
      <c r="H14" s="13">
        <v>272399</v>
      </c>
      <c r="I14" s="13">
        <v>123951</v>
      </c>
      <c r="J14" s="11">
        <f t="shared" si="2"/>
        <v>1224097</v>
      </c>
    </row>
    <row r="15" spans="1:10" ht="17.25" customHeight="1">
      <c r="A15" s="14" t="s">
        <v>24</v>
      </c>
      <c r="B15" s="13">
        <v>52402</v>
      </c>
      <c r="C15" s="13">
        <v>70640</v>
      </c>
      <c r="D15" s="13">
        <v>58414</v>
      </c>
      <c r="E15" s="13">
        <v>43231</v>
      </c>
      <c r="F15" s="13">
        <v>41969</v>
      </c>
      <c r="G15" s="13">
        <v>60940</v>
      </c>
      <c r="H15" s="13">
        <v>77371</v>
      </c>
      <c r="I15" s="13">
        <v>44266</v>
      </c>
      <c r="J15" s="11">
        <f t="shared" si="2"/>
        <v>449233</v>
      </c>
    </row>
    <row r="16" spans="1:10" ht="17.25" customHeight="1">
      <c r="A16" s="16" t="s">
        <v>25</v>
      </c>
      <c r="B16" s="11">
        <f>+B17+B18+B19</f>
        <v>210312</v>
      </c>
      <c r="C16" s="11">
        <f t="shared" ref="C16:I16" si="5">+C17+C18+C19</f>
        <v>232631</v>
      </c>
      <c r="D16" s="11">
        <f t="shared" si="5"/>
        <v>217467</v>
      </c>
      <c r="E16" s="11">
        <f t="shared" si="5"/>
        <v>174748</v>
      </c>
      <c r="F16" s="11">
        <f t="shared" si="5"/>
        <v>174309</v>
      </c>
      <c r="G16" s="11">
        <f t="shared" si="5"/>
        <v>291789</v>
      </c>
      <c r="H16" s="11">
        <f t="shared" si="5"/>
        <v>499782</v>
      </c>
      <c r="I16" s="11">
        <f t="shared" si="5"/>
        <v>172371</v>
      </c>
      <c r="J16" s="11">
        <f t="shared" si="2"/>
        <v>1973409</v>
      </c>
    </row>
    <row r="17" spans="1:10" ht="17.25" customHeight="1">
      <c r="A17" s="12" t="s">
        <v>26</v>
      </c>
      <c r="B17" s="13">
        <v>96492</v>
      </c>
      <c r="C17" s="13">
        <v>120288</v>
      </c>
      <c r="D17" s="13">
        <v>113529</v>
      </c>
      <c r="E17" s="13">
        <v>90687</v>
      </c>
      <c r="F17" s="13">
        <v>89414</v>
      </c>
      <c r="G17" s="13">
        <v>147115</v>
      </c>
      <c r="H17" s="13">
        <v>240926</v>
      </c>
      <c r="I17" s="13">
        <v>86854</v>
      </c>
      <c r="J17" s="11">
        <f t="shared" si="2"/>
        <v>985305</v>
      </c>
    </row>
    <row r="18" spans="1:10" ht="17.25" customHeight="1">
      <c r="A18" s="12" t="s">
        <v>27</v>
      </c>
      <c r="B18" s="13">
        <v>85788</v>
      </c>
      <c r="C18" s="13">
        <v>80652</v>
      </c>
      <c r="D18" s="13">
        <v>75992</v>
      </c>
      <c r="E18" s="13">
        <v>60912</v>
      </c>
      <c r="F18" s="13">
        <v>64653</v>
      </c>
      <c r="G18" s="13">
        <v>109579</v>
      </c>
      <c r="H18" s="13">
        <v>205743</v>
      </c>
      <c r="I18" s="13">
        <v>64902</v>
      </c>
      <c r="J18" s="11">
        <f t="shared" si="2"/>
        <v>748221</v>
      </c>
    </row>
    <row r="19" spans="1:10" ht="17.25" customHeight="1">
      <c r="A19" s="12" t="s">
        <v>28</v>
      </c>
      <c r="B19" s="13">
        <v>28032</v>
      </c>
      <c r="C19" s="13">
        <v>31691</v>
      </c>
      <c r="D19" s="13">
        <v>27946</v>
      </c>
      <c r="E19" s="13">
        <v>23149</v>
      </c>
      <c r="F19" s="13">
        <v>20242</v>
      </c>
      <c r="G19" s="13">
        <v>35095</v>
      </c>
      <c r="H19" s="13">
        <v>53113</v>
      </c>
      <c r="I19" s="13">
        <v>20615</v>
      </c>
      <c r="J19" s="11">
        <f t="shared" si="2"/>
        <v>239883</v>
      </c>
    </row>
    <row r="20" spans="1:10" ht="17.25" customHeight="1">
      <c r="A20" s="16" t="s">
        <v>29</v>
      </c>
      <c r="B20" s="13">
        <v>42032</v>
      </c>
      <c r="C20" s="13">
        <v>63481</v>
      </c>
      <c r="D20" s="13">
        <v>73289</v>
      </c>
      <c r="E20" s="13">
        <v>58767</v>
      </c>
      <c r="F20" s="13">
        <v>46699</v>
      </c>
      <c r="G20" s="13">
        <v>60068</v>
      </c>
      <c r="H20" s="13">
        <v>63988</v>
      </c>
      <c r="I20" s="13">
        <v>30715</v>
      </c>
      <c r="J20" s="11">
        <f t="shared" si="2"/>
        <v>439039</v>
      </c>
    </row>
    <row r="21" spans="1:10" ht="17.25" customHeight="1">
      <c r="A21" s="12" t="s">
        <v>30</v>
      </c>
      <c r="B21" s="13">
        <f>ROUND(B$20*0.57,0)</f>
        <v>23958</v>
      </c>
      <c r="C21" s="13">
        <f>ROUND(C$20*0.57,0)</f>
        <v>36184</v>
      </c>
      <c r="D21" s="13">
        <f t="shared" ref="D21:I21" si="6">ROUND(D$20*0.57,0)</f>
        <v>41775</v>
      </c>
      <c r="E21" s="13">
        <f t="shared" si="6"/>
        <v>33497</v>
      </c>
      <c r="F21" s="13">
        <f t="shared" si="6"/>
        <v>26618</v>
      </c>
      <c r="G21" s="13">
        <f t="shared" si="6"/>
        <v>34239</v>
      </c>
      <c r="H21" s="13">
        <f t="shared" si="6"/>
        <v>36473</v>
      </c>
      <c r="I21" s="13">
        <f t="shared" si="6"/>
        <v>17508</v>
      </c>
      <c r="J21" s="11">
        <f t="shared" si="2"/>
        <v>250252</v>
      </c>
    </row>
    <row r="22" spans="1:10" ht="17.25" customHeight="1">
      <c r="A22" s="12" t="s">
        <v>31</v>
      </c>
      <c r="B22" s="13">
        <f>ROUND(B$20*0.43,0)</f>
        <v>18074</v>
      </c>
      <c r="C22" s="13">
        <f t="shared" ref="C22:I22" si="7">ROUND(C$20*0.43,0)</f>
        <v>27297</v>
      </c>
      <c r="D22" s="13">
        <f t="shared" si="7"/>
        <v>31514</v>
      </c>
      <c r="E22" s="13">
        <f t="shared" si="7"/>
        <v>25270</v>
      </c>
      <c r="F22" s="13">
        <f t="shared" si="7"/>
        <v>20081</v>
      </c>
      <c r="G22" s="13">
        <f t="shared" si="7"/>
        <v>25829</v>
      </c>
      <c r="H22" s="13">
        <f t="shared" si="7"/>
        <v>27515</v>
      </c>
      <c r="I22" s="13">
        <f t="shared" si="7"/>
        <v>13207</v>
      </c>
      <c r="J22" s="11">
        <f t="shared" si="2"/>
        <v>188787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6890</v>
      </c>
      <c r="J23" s="11">
        <f t="shared" si="2"/>
        <v>6890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2.727868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1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7.0417999999999994E-2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104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11415.38</v>
      </c>
      <c r="J31" s="24">
        <f t="shared" ref="J31:J71" si="9">SUM(B31:I31)</f>
        <v>11415.38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1430757.55</v>
      </c>
      <c r="C43" s="23">
        <f t="shared" ref="C43:I43" si="10">+C44+C52</f>
        <v>1986014.7400000002</v>
      </c>
      <c r="D43" s="23">
        <f t="shared" si="10"/>
        <v>1942805.9200000002</v>
      </c>
      <c r="E43" s="23">
        <f t="shared" si="10"/>
        <v>1470498.04</v>
      </c>
      <c r="F43" s="23">
        <f t="shared" si="10"/>
        <v>1281560.8900000001</v>
      </c>
      <c r="G43" s="23">
        <f t="shared" si="10"/>
        <v>1955141.5999999999</v>
      </c>
      <c r="H43" s="23">
        <f t="shared" si="10"/>
        <v>2570261.35</v>
      </c>
      <c r="I43" s="23">
        <f t="shared" si="10"/>
        <v>1260946.67</v>
      </c>
      <c r="J43" s="23">
        <f t="shared" si="9"/>
        <v>13897986.76</v>
      </c>
    </row>
    <row r="44" spans="1:10" ht="17.25" customHeight="1">
      <c r="A44" s="16" t="s">
        <v>52</v>
      </c>
      <c r="B44" s="24">
        <f>SUM(B45:B51)</f>
        <v>1415785.79</v>
      </c>
      <c r="C44" s="24">
        <f t="shared" ref="C44:J44" si="11">SUM(C45:C51)</f>
        <v>1965556.9000000001</v>
      </c>
      <c r="D44" s="24">
        <f t="shared" si="11"/>
        <v>1922451.1</v>
      </c>
      <c r="E44" s="24">
        <f t="shared" si="11"/>
        <v>1451591.31</v>
      </c>
      <c r="F44" s="24">
        <f t="shared" si="11"/>
        <v>1262287.8700000001</v>
      </c>
      <c r="G44" s="24">
        <f t="shared" si="11"/>
        <v>1937174.22</v>
      </c>
      <c r="H44" s="24">
        <f t="shared" si="11"/>
        <v>2545027.7400000002</v>
      </c>
      <c r="I44" s="24">
        <f t="shared" si="11"/>
        <v>1245772.7</v>
      </c>
      <c r="J44" s="24">
        <f t="shared" si="11"/>
        <v>13745647.630000001</v>
      </c>
    </row>
    <row r="45" spans="1:10" ht="17.25" customHeight="1">
      <c r="A45" s="37" t="s">
        <v>53</v>
      </c>
      <c r="B45" s="24">
        <f t="shared" ref="B45:I45" si="12">ROUND(B26*B7,2)</f>
        <v>1415785.79</v>
      </c>
      <c r="C45" s="24">
        <f t="shared" si="12"/>
        <v>1961197.78</v>
      </c>
      <c r="D45" s="24">
        <f t="shared" si="12"/>
        <v>1922451.1</v>
      </c>
      <c r="E45" s="24">
        <f t="shared" si="12"/>
        <v>1425586.99</v>
      </c>
      <c r="F45" s="24">
        <f t="shared" si="12"/>
        <v>1262287.8700000001</v>
      </c>
      <c r="G45" s="24">
        <f t="shared" si="12"/>
        <v>1937174.22</v>
      </c>
      <c r="H45" s="24">
        <f t="shared" si="12"/>
        <v>2545027.7400000002</v>
      </c>
      <c r="I45" s="24">
        <f t="shared" si="12"/>
        <v>1234357.32</v>
      </c>
      <c r="J45" s="24">
        <f t="shared" si="9"/>
        <v>13703868.810000001</v>
      </c>
    </row>
    <row r="46" spans="1:10" ht="17.25" customHeight="1">
      <c r="A46" s="37" t="s">
        <v>54</v>
      </c>
      <c r="B46" s="20">
        <v>0</v>
      </c>
      <c r="C46" s="24">
        <f>ROUND(C27*C7,2)</f>
        <v>4359.12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4359.12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37471.81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37471.81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-11467.49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-11467.49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11415.38</v>
      </c>
      <c r="J49" s="24">
        <f>SUM(B49:I49)</f>
        <v>11415.38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14971.76</v>
      </c>
      <c r="C52" s="39">
        <v>20457.84</v>
      </c>
      <c r="D52" s="39">
        <v>20354.82</v>
      </c>
      <c r="E52" s="39">
        <v>18906.73</v>
      </c>
      <c r="F52" s="39">
        <v>19273.02</v>
      </c>
      <c r="G52" s="39">
        <v>17967.38</v>
      </c>
      <c r="H52" s="39">
        <v>25233.61</v>
      </c>
      <c r="I52" s="39">
        <v>15173.97</v>
      </c>
      <c r="J52" s="39">
        <f>SUM(B52:I52)</f>
        <v>152339.13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4"/>
      <c r="B54" s="55"/>
      <c r="C54" s="55"/>
      <c r="D54" s="55"/>
      <c r="E54" s="55"/>
      <c r="F54" s="55"/>
      <c r="G54" s="55"/>
      <c r="H54" s="55"/>
      <c r="I54" s="55"/>
      <c r="J54" s="55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+B57+B64+B84+B85</f>
        <v>-291992.13</v>
      </c>
      <c r="C56" s="38">
        <f t="shared" si="13"/>
        <v>-214294.37999999998</v>
      </c>
      <c r="D56" s="38">
        <f t="shared" si="13"/>
        <v>-217132.52000000002</v>
      </c>
      <c r="E56" s="38">
        <f t="shared" si="13"/>
        <v>-229398.84</v>
      </c>
      <c r="F56" s="38">
        <f t="shared" si="13"/>
        <v>-267252.77</v>
      </c>
      <c r="G56" s="38">
        <f t="shared" si="13"/>
        <v>-288012.41000000003</v>
      </c>
      <c r="H56" s="38">
        <f t="shared" si="13"/>
        <v>-289794.37</v>
      </c>
      <c r="I56" s="38">
        <f t="shared" si="13"/>
        <v>-166206.07999999999</v>
      </c>
      <c r="J56" s="38">
        <f t="shared" si="9"/>
        <v>-1964083.5000000005</v>
      </c>
    </row>
    <row r="57" spans="1:10" ht="18.75" customHeight="1">
      <c r="A57" s="16" t="s">
        <v>102</v>
      </c>
      <c r="B57" s="38">
        <f t="shared" ref="B57:I57" si="14">B58+B59+B60+B61+B62+B63</f>
        <v>-277934.15000000002</v>
      </c>
      <c r="C57" s="38">
        <f t="shared" si="14"/>
        <v>-193683.8</v>
      </c>
      <c r="D57" s="38">
        <f t="shared" si="14"/>
        <v>-196713.39</v>
      </c>
      <c r="E57" s="38">
        <f t="shared" si="14"/>
        <v>-109365</v>
      </c>
      <c r="F57" s="38">
        <f t="shared" si="14"/>
        <v>-252223.27</v>
      </c>
      <c r="G57" s="38">
        <f t="shared" si="14"/>
        <v>-269027.65000000002</v>
      </c>
      <c r="H57" s="38">
        <f t="shared" si="14"/>
        <v>-261440.27000000002</v>
      </c>
      <c r="I57" s="38">
        <f t="shared" si="14"/>
        <v>-152334</v>
      </c>
      <c r="J57" s="38">
        <f t="shared" si="9"/>
        <v>-1712721.5300000003</v>
      </c>
    </row>
    <row r="58" spans="1:10" ht="18.75" customHeight="1">
      <c r="A58" s="12" t="s">
        <v>103</v>
      </c>
      <c r="B58" s="38">
        <f>-ROUND(B9*$D$3,2)</f>
        <v>-137331</v>
      </c>
      <c r="C58" s="38">
        <f t="shared" ref="C58:I58" si="15">-ROUND(C9*$D$3,2)</f>
        <v>-179238</v>
      </c>
      <c r="D58" s="38">
        <f t="shared" si="15"/>
        <v>-157767</v>
      </c>
      <c r="E58" s="38">
        <f t="shared" si="15"/>
        <v>-109365</v>
      </c>
      <c r="F58" s="38">
        <f t="shared" si="15"/>
        <v>-117078</v>
      </c>
      <c r="G58" s="38">
        <f t="shared" si="15"/>
        <v>-149457</v>
      </c>
      <c r="H58" s="38">
        <f t="shared" si="15"/>
        <v>-170769</v>
      </c>
      <c r="I58" s="38">
        <f t="shared" si="15"/>
        <v>-152334</v>
      </c>
      <c r="J58" s="38">
        <f t="shared" si="9"/>
        <v>-1173339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2">
        <v>-3108</v>
      </c>
      <c r="C60" s="52">
        <v>-1551</v>
      </c>
      <c r="D60" s="52">
        <v>-1737</v>
      </c>
      <c r="E60" s="20">
        <v>0</v>
      </c>
      <c r="F60" s="52">
        <v>-1989</v>
      </c>
      <c r="G60" s="52">
        <v>-1170</v>
      </c>
      <c r="H60" s="52">
        <v>-1146</v>
      </c>
      <c r="I60" s="20">
        <v>0</v>
      </c>
      <c r="J60" s="38">
        <f t="shared" si="9"/>
        <v>-10701</v>
      </c>
    </row>
    <row r="61" spans="1:10" ht="18.75" customHeight="1">
      <c r="A61" s="12" t="s">
        <v>64</v>
      </c>
      <c r="B61" s="52">
        <v>-2271</v>
      </c>
      <c r="C61" s="52">
        <v>-1158</v>
      </c>
      <c r="D61" s="52">
        <v>-684</v>
      </c>
      <c r="E61" s="20">
        <v>0</v>
      </c>
      <c r="F61" s="52">
        <v>-1857</v>
      </c>
      <c r="G61" s="52">
        <v>-357</v>
      </c>
      <c r="H61" s="52">
        <v>-327</v>
      </c>
      <c r="I61" s="20">
        <v>0</v>
      </c>
      <c r="J61" s="38">
        <f t="shared" si="9"/>
        <v>-6654</v>
      </c>
    </row>
    <row r="62" spans="1:10" ht="18.75" customHeight="1">
      <c r="A62" s="12" t="s">
        <v>65</v>
      </c>
      <c r="B62" s="52">
        <v>-134972.15</v>
      </c>
      <c r="C62" s="52">
        <v>-11680.8</v>
      </c>
      <c r="D62" s="52">
        <v>-36497.39</v>
      </c>
      <c r="E62" s="20">
        <v>0</v>
      </c>
      <c r="F62" s="52">
        <v>-131159.26999999999</v>
      </c>
      <c r="G62" s="52">
        <v>-118043.65</v>
      </c>
      <c r="H62" s="52">
        <v>-89198.27</v>
      </c>
      <c r="I62" s="20">
        <v>0</v>
      </c>
      <c r="J62" s="38">
        <f>SUM(B62:I62)</f>
        <v>-521551.53</v>
      </c>
    </row>
    <row r="63" spans="1:10" ht="18.75" customHeight="1">
      <c r="A63" s="12" t="s">
        <v>66</v>
      </c>
      <c r="B63" s="52">
        <v>-252</v>
      </c>
      <c r="C63" s="52">
        <v>-56</v>
      </c>
      <c r="D63" s="20">
        <v>-28</v>
      </c>
      <c r="E63" s="20">
        <v>0</v>
      </c>
      <c r="F63" s="20">
        <v>-140</v>
      </c>
      <c r="G63" s="20">
        <v>0</v>
      </c>
      <c r="H63" s="20">
        <v>0</v>
      </c>
      <c r="I63" s="20">
        <v>0</v>
      </c>
      <c r="J63" s="38">
        <f t="shared" si="9"/>
        <v>-476</v>
      </c>
    </row>
    <row r="64" spans="1:10" ht="18.75" customHeight="1">
      <c r="A64" s="16" t="s">
        <v>107</v>
      </c>
      <c r="B64" s="52">
        <f>SUM(B65:B83)</f>
        <v>-14057.98</v>
      </c>
      <c r="C64" s="52">
        <f t="shared" ref="C64:I64" si="16">SUM(C65:C83)</f>
        <v>-20610.579999999998</v>
      </c>
      <c r="D64" s="52">
        <f t="shared" si="16"/>
        <v>-20419.129999999997</v>
      </c>
      <c r="E64" s="52">
        <f t="shared" si="16"/>
        <v>-120033.84</v>
      </c>
      <c r="F64" s="52">
        <f t="shared" si="16"/>
        <v>-15029.5</v>
      </c>
      <c r="G64" s="52">
        <f t="shared" si="16"/>
        <v>-18984.760000000002</v>
      </c>
      <c r="H64" s="52">
        <f t="shared" si="16"/>
        <v>-28354.100000000002</v>
      </c>
      <c r="I64" s="52">
        <f t="shared" si="16"/>
        <v>-13872.08</v>
      </c>
      <c r="J64" s="38">
        <f t="shared" si="9"/>
        <v>-251361.97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8">
        <v>-355.98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-1856.64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3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3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105</v>
      </c>
      <c r="B80" s="20">
        <v>0</v>
      </c>
      <c r="C80" s="20">
        <v>0</v>
      </c>
      <c r="D80" s="20">
        <v>0</v>
      </c>
      <c r="E80" s="38">
        <v>-62398.01</v>
      </c>
      <c r="F80" s="20">
        <v>0</v>
      </c>
      <c r="G80" s="20">
        <v>0</v>
      </c>
      <c r="H80" s="20">
        <v>0</v>
      </c>
      <c r="I80" s="20">
        <v>0</v>
      </c>
      <c r="J80" s="53">
        <f t="shared" ref="J80" si="17">SUM(B80:I80)</f>
        <v>-62398.01</v>
      </c>
    </row>
    <row r="81" spans="1:11" ht="18.75" customHeight="1">
      <c r="A81" s="12" t="s">
        <v>108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3">
        <f>SUM(B81:I81)</f>
        <v>-500</v>
      </c>
    </row>
    <row r="82" spans="1:11" ht="18.75" customHeight="1">
      <c r="A82" s="12" t="s">
        <v>109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118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6" t="s">
        <v>120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6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6"/>
      <c r="B86" s="21"/>
      <c r="C86" s="21"/>
      <c r="D86" s="21"/>
      <c r="E86" s="21"/>
      <c r="F86" s="21"/>
      <c r="G86" s="21"/>
      <c r="H86" s="21"/>
      <c r="I86" s="21"/>
      <c r="J86" s="21">
        <f t="shared" ref="J84:J90" si="18">SUM(B86:I86)</f>
        <v>0</v>
      </c>
    </row>
    <row r="87" spans="1:11" ht="18.75" customHeight="1">
      <c r="A87" s="16" t="s">
        <v>111</v>
      </c>
      <c r="B87" s="25">
        <f t="shared" ref="B87:I87" si="19">+B88+B89</f>
        <v>1138765.4200000002</v>
      </c>
      <c r="C87" s="25">
        <f t="shared" si="19"/>
        <v>1771720.36</v>
      </c>
      <c r="D87" s="25">
        <f t="shared" si="19"/>
        <v>1725673.4000000001</v>
      </c>
      <c r="E87" s="25">
        <f t="shared" si="19"/>
        <v>1241099.2</v>
      </c>
      <c r="F87" s="25">
        <f t="shared" si="19"/>
        <v>1014308.1200000001</v>
      </c>
      <c r="G87" s="25">
        <f t="shared" si="19"/>
        <v>1667129.1899999997</v>
      </c>
      <c r="H87" s="25">
        <f t="shared" si="19"/>
        <v>2280466.98</v>
      </c>
      <c r="I87" s="25">
        <f t="shared" si="19"/>
        <v>1094740.5899999999</v>
      </c>
      <c r="J87" s="53">
        <f t="shared" si="18"/>
        <v>11933903.260000002</v>
      </c>
    </row>
    <row r="88" spans="1:11" ht="18.75" customHeight="1">
      <c r="A88" s="16" t="s">
        <v>110</v>
      </c>
      <c r="B88" s="25">
        <f t="shared" ref="B88:I88" si="20">+B44+B57+B64+B84</f>
        <v>1123793.6600000001</v>
      </c>
      <c r="C88" s="25">
        <f t="shared" si="20"/>
        <v>1751262.52</v>
      </c>
      <c r="D88" s="25">
        <f t="shared" si="20"/>
        <v>1705318.58</v>
      </c>
      <c r="E88" s="25">
        <f t="shared" si="20"/>
        <v>1222192.47</v>
      </c>
      <c r="F88" s="25">
        <f t="shared" si="20"/>
        <v>995035.10000000009</v>
      </c>
      <c r="G88" s="25">
        <f t="shared" si="20"/>
        <v>1649161.8099999998</v>
      </c>
      <c r="H88" s="25">
        <f t="shared" si="20"/>
        <v>2255233.37</v>
      </c>
      <c r="I88" s="25">
        <f t="shared" si="20"/>
        <v>1079566.6199999999</v>
      </c>
      <c r="J88" s="53">
        <f t="shared" si="18"/>
        <v>11781564.130000001</v>
      </c>
    </row>
    <row r="89" spans="1:11" ht="18.75" customHeight="1">
      <c r="A89" s="16" t="s">
        <v>114</v>
      </c>
      <c r="B89" s="25">
        <f t="shared" ref="B89:I89" si="21">IF(+B52+B85+B90&lt;0,0,(B52+B85+B90))</f>
        <v>14971.76</v>
      </c>
      <c r="C89" s="25">
        <f t="shared" si="21"/>
        <v>20457.84</v>
      </c>
      <c r="D89" s="25">
        <f t="shared" si="21"/>
        <v>20354.82</v>
      </c>
      <c r="E89" s="20">
        <f t="shared" si="21"/>
        <v>18906.73</v>
      </c>
      <c r="F89" s="25">
        <f t="shared" si="21"/>
        <v>19273.02</v>
      </c>
      <c r="G89" s="20">
        <f t="shared" si="21"/>
        <v>17967.38</v>
      </c>
      <c r="H89" s="25">
        <f t="shared" si="21"/>
        <v>25233.61</v>
      </c>
      <c r="I89" s="20">
        <f t="shared" si="21"/>
        <v>15173.97</v>
      </c>
      <c r="J89" s="53">
        <f t="shared" si="18"/>
        <v>152339.13</v>
      </c>
      <c r="K89" s="65"/>
    </row>
    <row r="90" spans="1:11" ht="18" customHeight="1">
      <c r="A90" s="16" t="s">
        <v>112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1">
        <f t="shared" si="18"/>
        <v>0</v>
      </c>
    </row>
    <row r="91" spans="1:11" ht="18.75" customHeight="1">
      <c r="A91" s="16" t="s">
        <v>113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1:11" ht="18.75" customHeight="1">
      <c r="A92" s="2"/>
      <c r="B92" s="21">
        <v>0</v>
      </c>
      <c r="C92" s="21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/>
    </row>
    <row r="93" spans="1:11" ht="18.75" customHeight="1">
      <c r="A93" s="40"/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/>
    </row>
    <row r="94" spans="1:11" ht="18.75" customHeight="1">
      <c r="A94" s="8"/>
      <c r="B94" s="50">
        <v>0</v>
      </c>
      <c r="C94" s="50">
        <v>0</v>
      </c>
      <c r="D94" s="50">
        <v>0</v>
      </c>
      <c r="E94" s="50">
        <v>0</v>
      </c>
      <c r="F94" s="50">
        <v>0</v>
      </c>
      <c r="G94" s="50">
        <v>0</v>
      </c>
      <c r="H94" s="50">
        <v>0</v>
      </c>
      <c r="I94" s="50">
        <v>0</v>
      </c>
      <c r="J94" s="50"/>
    </row>
    <row r="95" spans="1:11" ht="18.75" customHeight="1">
      <c r="A95" s="26" t="s">
        <v>82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45">
        <f>SUM(J96:J116)</f>
        <v>11933903.270000001</v>
      </c>
    </row>
    <row r="96" spans="1:11" ht="18.75" customHeight="1">
      <c r="A96" s="27" t="s">
        <v>83</v>
      </c>
      <c r="B96" s="28">
        <v>142138.89000000001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</v>
      </c>
      <c r="I96" s="44">
        <v>0</v>
      </c>
      <c r="J96" s="45">
        <f t="shared" ref="J96:J116" si="22">SUM(B96:I96)</f>
        <v>142138.89000000001</v>
      </c>
    </row>
    <row r="97" spans="1:10" ht="18.75" customHeight="1">
      <c r="A97" s="27" t="s">
        <v>84</v>
      </c>
      <c r="B97" s="28">
        <v>996626.54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</v>
      </c>
      <c r="I97" s="44">
        <v>0</v>
      </c>
      <c r="J97" s="45">
        <f t="shared" si="22"/>
        <v>996626.54</v>
      </c>
    </row>
    <row r="98" spans="1:10" ht="18.75" customHeight="1">
      <c r="A98" s="27" t="s">
        <v>85</v>
      </c>
      <c r="B98" s="44">
        <v>0</v>
      </c>
      <c r="C98" s="28">
        <f>+C87</f>
        <v>1771720.36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si="22"/>
        <v>1771720.36</v>
      </c>
    </row>
    <row r="99" spans="1:10" ht="18.75" customHeight="1">
      <c r="A99" s="27" t="s">
        <v>86</v>
      </c>
      <c r="B99" s="44">
        <v>0</v>
      </c>
      <c r="C99" s="44">
        <v>0</v>
      </c>
      <c r="D99" s="28">
        <f>+D87</f>
        <v>1725673.4000000001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2"/>
        <v>1725673.4000000001</v>
      </c>
    </row>
    <row r="100" spans="1:10" ht="18.75" customHeight="1">
      <c r="A100" s="27" t="s">
        <v>87</v>
      </c>
      <c r="B100" s="44">
        <v>0</v>
      </c>
      <c r="C100" s="44">
        <v>0</v>
      </c>
      <c r="D100" s="44">
        <v>0</v>
      </c>
      <c r="E100" s="28">
        <v>452577.87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2"/>
        <v>452577.87</v>
      </c>
    </row>
    <row r="101" spans="1:10" ht="18.75" customHeight="1">
      <c r="A101" s="27" t="s">
        <v>115</v>
      </c>
      <c r="B101" s="44">
        <v>0</v>
      </c>
      <c r="C101" s="44">
        <v>0</v>
      </c>
      <c r="D101" s="44">
        <v>0</v>
      </c>
      <c r="E101" s="28">
        <v>254671.65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2"/>
        <v>254671.65</v>
      </c>
    </row>
    <row r="102" spans="1:10" ht="18.75" customHeight="1">
      <c r="A102" s="27" t="s">
        <v>116</v>
      </c>
      <c r="B102" s="44">
        <v>0</v>
      </c>
      <c r="C102" s="44">
        <v>0</v>
      </c>
      <c r="D102" s="44">
        <v>0</v>
      </c>
      <c r="E102" s="28">
        <v>525660.99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2"/>
        <v>525660.99</v>
      </c>
    </row>
    <row r="103" spans="1:10" ht="18.75" customHeight="1">
      <c r="A103" s="27" t="s">
        <v>88</v>
      </c>
      <c r="B103" s="44">
        <v>0</v>
      </c>
      <c r="C103" s="44">
        <v>0</v>
      </c>
      <c r="D103" s="44">
        <v>0</v>
      </c>
      <c r="E103" s="28">
        <v>8188.69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2"/>
        <v>8188.69</v>
      </c>
    </row>
    <row r="104" spans="1:10" ht="18.75" customHeight="1">
      <c r="A104" s="27" t="s">
        <v>89</v>
      </c>
      <c r="B104" s="44">
        <v>0</v>
      </c>
      <c r="C104" s="44">
        <v>0</v>
      </c>
      <c r="D104" s="44">
        <v>0</v>
      </c>
      <c r="E104" s="44">
        <v>0</v>
      </c>
      <c r="F104" s="28">
        <f>+F87</f>
        <v>1014308.1200000001</v>
      </c>
      <c r="G104" s="44">
        <v>0</v>
      </c>
      <c r="H104" s="44">
        <v>0</v>
      </c>
      <c r="I104" s="44">
        <v>0</v>
      </c>
      <c r="J104" s="45">
        <f t="shared" si="22"/>
        <v>1014308.1200000001</v>
      </c>
    </row>
    <row r="105" spans="1:10" ht="18.75" customHeight="1">
      <c r="A105" s="27" t="s">
        <v>90</v>
      </c>
      <c r="B105" s="44">
        <v>0</v>
      </c>
      <c r="C105" s="44">
        <v>0</v>
      </c>
      <c r="D105" s="44">
        <v>0</v>
      </c>
      <c r="E105" s="44">
        <v>0</v>
      </c>
      <c r="F105" s="44">
        <v>0</v>
      </c>
      <c r="G105" s="28">
        <v>210178.28</v>
      </c>
      <c r="H105" s="44">
        <v>0</v>
      </c>
      <c r="I105" s="44">
        <v>0</v>
      </c>
      <c r="J105" s="45">
        <f t="shared" si="22"/>
        <v>210178.28</v>
      </c>
    </row>
    <row r="106" spans="1:10" ht="18.75" customHeight="1">
      <c r="A106" s="27" t="s">
        <v>91</v>
      </c>
      <c r="B106" s="44">
        <v>0</v>
      </c>
      <c r="C106" s="44">
        <v>0</v>
      </c>
      <c r="D106" s="44">
        <v>0</v>
      </c>
      <c r="E106" s="44">
        <v>0</v>
      </c>
      <c r="F106" s="44">
        <v>0</v>
      </c>
      <c r="G106" s="28">
        <v>290749.13</v>
      </c>
      <c r="H106" s="44">
        <v>0</v>
      </c>
      <c r="I106" s="44">
        <v>0</v>
      </c>
      <c r="J106" s="45">
        <f t="shared" si="22"/>
        <v>290749.13</v>
      </c>
    </row>
    <row r="107" spans="1:10" ht="18.75" customHeight="1">
      <c r="A107" s="27" t="s">
        <v>92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439937.42</v>
      </c>
      <c r="H107" s="44">
        <v>0</v>
      </c>
      <c r="I107" s="44">
        <v>0</v>
      </c>
      <c r="J107" s="45">
        <f t="shared" si="22"/>
        <v>439937.42</v>
      </c>
    </row>
    <row r="108" spans="1:10" ht="18.75" customHeight="1">
      <c r="A108" s="27" t="s">
        <v>93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726264.37</v>
      </c>
      <c r="H108" s="44">
        <v>0</v>
      </c>
      <c r="I108" s="44">
        <v>0</v>
      </c>
      <c r="J108" s="45">
        <f t="shared" si="22"/>
        <v>726264.37</v>
      </c>
    </row>
    <row r="109" spans="1:10" ht="18.75" customHeight="1">
      <c r="A109" s="27" t="s">
        <v>94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44">
        <v>0</v>
      </c>
      <c r="H109" s="28">
        <v>685930.03</v>
      </c>
      <c r="I109" s="44">
        <v>0</v>
      </c>
      <c r="J109" s="45">
        <f t="shared" si="22"/>
        <v>685930.03</v>
      </c>
    </row>
    <row r="110" spans="1:10" ht="18.75" customHeight="1">
      <c r="A110" s="27" t="s">
        <v>95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44">
        <v>0</v>
      </c>
      <c r="H110" s="28">
        <v>52968.14</v>
      </c>
      <c r="I110" s="44">
        <v>0</v>
      </c>
      <c r="J110" s="45">
        <f t="shared" si="22"/>
        <v>52968.14</v>
      </c>
    </row>
    <row r="111" spans="1:10" ht="18.75" customHeight="1">
      <c r="A111" s="27" t="s">
        <v>96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366239.91</v>
      </c>
      <c r="I111" s="44">
        <v>0</v>
      </c>
      <c r="J111" s="45">
        <f t="shared" si="22"/>
        <v>366239.91</v>
      </c>
    </row>
    <row r="112" spans="1:10" ht="18.75" customHeight="1">
      <c r="A112" s="27" t="s">
        <v>97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327803.32</v>
      </c>
      <c r="I112" s="44">
        <v>0</v>
      </c>
      <c r="J112" s="45">
        <f t="shared" si="22"/>
        <v>327803.32</v>
      </c>
    </row>
    <row r="113" spans="1:10" ht="18.75" customHeight="1">
      <c r="A113" s="27" t="s">
        <v>98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847525.57</v>
      </c>
      <c r="I113" s="44">
        <v>0</v>
      </c>
      <c r="J113" s="45">
        <f t="shared" si="22"/>
        <v>847525.57</v>
      </c>
    </row>
    <row r="114" spans="1:10" ht="18.75" customHeight="1">
      <c r="A114" s="27" t="s">
        <v>99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0</v>
      </c>
      <c r="I114" s="44">
        <v>0</v>
      </c>
      <c r="J114" s="44">
        <v>0</v>
      </c>
    </row>
    <row r="115" spans="1:10" ht="18.75" customHeight="1">
      <c r="A115" s="27" t="s">
        <v>100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28">
        <v>401138.52</v>
      </c>
      <c r="J115" s="45">
        <f t="shared" si="22"/>
        <v>401138.52</v>
      </c>
    </row>
    <row r="116" spans="1:10" ht="18.75" customHeight="1">
      <c r="A116" s="29" t="s">
        <v>101</v>
      </c>
      <c r="B116" s="46">
        <v>0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7">
        <v>693602.07</v>
      </c>
      <c r="J116" s="48">
        <f t="shared" si="22"/>
        <v>693602.07</v>
      </c>
    </row>
    <row r="117" spans="1:10" ht="18.75" customHeight="1">
      <c r="A117" s="49"/>
      <c r="B117" s="56"/>
      <c r="C117" s="56"/>
      <c r="D117" s="56"/>
      <c r="E117" s="56"/>
      <c r="F117" s="56"/>
      <c r="G117" s="56"/>
      <c r="H117" s="56"/>
      <c r="I117" s="56"/>
      <c r="J117" s="57"/>
    </row>
    <row r="118" spans="1:10" ht="18.75" customHeight="1">
      <c r="A118" s="43"/>
    </row>
    <row r="119" spans="1:10" ht="18.75" customHeight="1">
      <c r="A119" s="43"/>
    </row>
    <row r="120" spans="1:10" ht="18.75" customHeight="1">
      <c r="A120" s="43"/>
    </row>
    <row r="121" spans="1:10" ht="18.75" customHeight="1">
      <c r="A121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2013-09-11T19:28:03Z</dcterms:modified>
</cp:coreProperties>
</file>