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0" i="8"/>
  <c r="J75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6"/>
  <c r="B89"/>
  <c r="C89"/>
  <c r="D89"/>
  <c r="E89"/>
  <c r="F89"/>
  <c r="G89"/>
  <c r="H89"/>
  <c r="I89"/>
  <c r="J89"/>
  <c r="J90"/>
  <c r="J96"/>
  <c r="J97"/>
  <c r="J100"/>
  <c r="J101"/>
  <c r="J102"/>
  <c r="J103"/>
  <c r="J105"/>
  <c r="J106"/>
  <c r="J107"/>
  <c r="J108"/>
  <c r="J109"/>
  <c r="J110"/>
  <c r="J111"/>
  <c r="J112"/>
  <c r="J113"/>
  <c r="J115"/>
  <c r="J116"/>
  <c r="J64" l="1"/>
  <c r="H56"/>
  <c r="F56"/>
  <c r="D56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C8"/>
  <c r="C7" s="1"/>
  <c r="J57"/>
  <c r="B56"/>
  <c r="H43"/>
  <c r="H88"/>
  <c r="H87" s="1"/>
  <c r="F43"/>
  <c r="F88"/>
  <c r="F87" s="1"/>
  <c r="F104" s="1"/>
  <c r="J104" s="1"/>
  <c r="D43"/>
  <c r="D88"/>
  <c r="D87" s="1"/>
  <c r="D99" s="1"/>
  <c r="J99" s="1"/>
  <c r="J8"/>
  <c r="J7" s="1"/>
  <c r="B7"/>
  <c r="B45" s="1"/>
  <c r="I43"/>
  <c r="I88"/>
  <c r="I87" s="1"/>
  <c r="G43"/>
  <c r="G88"/>
  <c r="G87" s="1"/>
  <c r="E48"/>
  <c r="J48" s="1"/>
  <c r="E45"/>
  <c r="E44" s="1"/>
  <c r="C45"/>
  <c r="C46"/>
  <c r="J46" s="1"/>
  <c r="J9"/>
  <c r="J56" l="1"/>
  <c r="E43"/>
  <c r="E88"/>
  <c r="E87" s="1"/>
  <c r="J45"/>
  <c r="J44" s="1"/>
  <c r="B44"/>
  <c r="C44"/>
  <c r="C43" l="1"/>
  <c r="C88"/>
  <c r="C87" s="1"/>
  <c r="C98" s="1"/>
  <c r="J98" s="1"/>
  <c r="J95" s="1"/>
  <c r="B43"/>
  <c r="J43" s="1"/>
  <c r="B88"/>
  <c r="J88" l="1"/>
  <c r="B87"/>
  <c r="J87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<sst xmlns="http://schemas.openxmlformats.org/spreadsheetml/2006/main" count="121" uniqueCount="121">
  <si>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</si>
  <si>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</si>
  <si>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</si>
  <si>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</si>
  <si>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</si>
  <si>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</si>
  <si>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</si>
  <si>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</si>
  <si>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</si>
  <si>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</si>
  <si>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</si>
  <si>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</si>
  <si>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</si>
  <si>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</si>
  <si>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</si>
  <si>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</si>
  <si>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</si>
  <si>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</si>
  <si>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</si>
  <si>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</si>
  <si>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</si>
  <si>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</si>
  <si>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</si>
  <si>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</si>
  <si>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</si>
  <si>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</si>
  <si>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</si>
  <si>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</si>
  <si>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</si>
  <si>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</si>
  <si>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</si>
  <si>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</si>
  <si>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</si>
  <si>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</si>
  <si>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</si>
  <si>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</si>
  <si>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</si>
  <si>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</si>
  <si>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</si>
  <si>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</si>
  <si>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</si>
  <si>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</si>
  <si>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</si>
  <si>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</si>
  <si>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</si>
  <si>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</si>
  <si>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</si>
  <si>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</si>
  <si>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</si>
  <si>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</si>
  <si>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</si>
  <si>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</si>
  <si>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</si>
  <si>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</si>
  <si>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</si>
  <si>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</si>
  <si>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</si>
  <si>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</si>
  <si>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</si>
  <si>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</si>
  <si>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</si>
  <si>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</si>
  <si>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</si>
  <si>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</si>
  <si>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</si>
  <si>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</si>
  <si>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</si>
  <si>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</si>
  <si>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</si>
  <si>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</si>
  <si>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</si>
  <si>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</si>
  <si>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</si>
  <si>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</si>
  <si>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</si>
  <si>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</si>
  <si>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</si>
  <si>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</si>
  <si>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</si>
  <si>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</si>
  <si>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</si>
  <si>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</si>
  <si>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</si>
  <si>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</si>
  <si>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</si>
  <si>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</si>
  <si>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</si>
  <si>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</si>
  <si>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</si>
  <si>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</si>
  <si>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</si>
  <si>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</si>
  <si>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</si>
  <si>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</si>
  <si>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</si>
  <si>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</si>
  <si>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</si>
  <si>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</si>
  <si>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</si>
  <si>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</si>
  <si>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</si>
  <si>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</si>
  <si>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</si>
  <si>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</si>
  <si>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</si>
  <si>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</si>
  <si>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</si>
  <si>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</si>
  <si>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</si>
  <si>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</si>
  <si>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</si>
  <si>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</si>
  <si>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</si>
  <si>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</si>
  <si>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</si>
  <si>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</si>
  <si>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</si>
  <si>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</si>
  <si>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</si>
  <si>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OPERAÇÃO 04/09/13 - VENCIMENTO 11/09/13</t>
  </si>
  <si>
    <t xml:space="preserve">6.3. Revisão de Remuneração pelo Transporte Coletivo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</si>
</sst>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620270</v>
      </c>
      <c r="C7" s="9">
        <f t="shared" si="0"/>
        <v>748609</v>
      </c>
      <c r="D7" s="9">
        <f t="shared" si="0"/>
        <v>691299</v>
      </c>
      <c r="E7" s="9">
        <f t="shared" si="0"/>
        <v>465617</v>
      </c>
      <c r="F7" s="9">
        <f t="shared" si="0"/>
        <v>539495</v>
      </c>
      <c r="G7" s="9">
        <f t="shared" si="0"/>
        <v>798899</v>
      </c>
      <c r="H7" s="9">
        <f t="shared" si="0"/>
        <v>1224747</v>
      </c>
      <c r="I7" s="9">
        <f t="shared" si="0"/>
        <v>542267</v>
      </c>
      <c r="J7" s="9">
        <f t="shared" si="0"/>
        <v>5631203</v>
      </c>
    </row>
    <row r="8" spans="1:10" ht="17.25" customHeight="1">
      <c r="A8" s="10" t="s">
        <v>34</v>
      </c>
      <c r="B8" s="11">
        <f>B9+B12</f>
        <v>369217</v>
      </c>
      <c r="C8" s="11">
        <f t="shared" ref="C8:I8" si="1">C9+C12</f>
        <v>458092</v>
      </c>
      <c r="D8" s="11">
        <f t="shared" si="1"/>
        <v>407298</v>
      </c>
      <c r="E8" s="11">
        <f t="shared" si="1"/>
        <v>261034</v>
      </c>
      <c r="F8" s="11">
        <f t="shared" si="1"/>
        <v>318498</v>
      </c>
      <c r="G8" s="11">
        <f t="shared" si="1"/>
        <v>447337</v>
      </c>
      <c r="H8" s="11">
        <f t="shared" si="1"/>
        <v>661281</v>
      </c>
      <c r="I8" s="11">
        <f t="shared" si="1"/>
        <v>333246</v>
      </c>
      <c r="J8" s="11">
        <f t="shared" ref="J8:J23" si="2">SUM(B8:I8)</f>
        <v>3256003</v>
      </c>
    </row>
    <row r="9" spans="1:10" ht="17.25" customHeight="1">
      <c r="A9" s="15" t="s">
        <v>19</v>
      </c>
      <c r="B9" s="13">
        <f>+B10+B11</f>
        <v>44828</v>
      </c>
      <c r="C9" s="13">
        <f t="shared" ref="C9:I9" si="3">+C10+C11</f>
        <v>58385</v>
      </c>
      <c r="D9" s="13">
        <f t="shared" si="3"/>
        <v>50659</v>
      </c>
      <c r="E9" s="13">
        <f t="shared" si="3"/>
        <v>32127</v>
      </c>
      <c r="F9" s="13">
        <f t="shared" si="3"/>
        <v>38340</v>
      </c>
      <c r="G9" s="13">
        <f t="shared" si="3"/>
        <v>49243</v>
      </c>
      <c r="H9" s="13">
        <f t="shared" si="3"/>
        <v>55864</v>
      </c>
      <c r="I9" s="13">
        <f t="shared" si="3"/>
        <v>50387</v>
      </c>
      <c r="J9" s="11">
        <f t="shared" si="2"/>
        <v>379833</v>
      </c>
    </row>
    <row r="10" spans="1:10" ht="17.25" customHeight="1">
      <c r="A10" s="31" t="s">
        <v>20</v>
      </c>
      <c r="B10" s="13">
        <v>42760</v>
      </c>
      <c r="C10" s="13">
        <v>51026</v>
      </c>
      <c r="D10" s="13">
        <v>42569</v>
      </c>
      <c r="E10" s="13">
        <v>25748</v>
      </c>
      <c r="F10" s="13">
        <v>35700</v>
      </c>
      <c r="G10" s="13">
        <v>42101</v>
      </c>
      <c r="H10" s="13">
        <v>53229</v>
      </c>
      <c r="I10" s="13">
        <v>47994</v>
      </c>
      <c r="J10" s="11">
        <f>SUM(B10:I10)</f>
        <v>341127</v>
      </c>
    </row>
    <row r="11" spans="1:10" ht="17.25" customHeight="1">
      <c r="A11" s="31" t="s">
        <v>21</v>
      </c>
      <c r="B11" s="13">
        <v>2068</v>
      </c>
      <c r="C11" s="13">
        <v>7359</v>
      </c>
      <c r="D11" s="13">
        <v>8090</v>
      </c>
      <c r="E11" s="13">
        <v>6379</v>
      </c>
      <c r="F11" s="13">
        <v>2640</v>
      </c>
      <c r="G11" s="13">
        <v>7142</v>
      </c>
      <c r="H11" s="13">
        <v>2635</v>
      </c>
      <c r="I11" s="13">
        <v>2393</v>
      </c>
      <c r="J11" s="11">
        <f>SUM(B11:I11)</f>
        <v>38706</v>
      </c>
    </row>
    <row r="12" spans="1:10" ht="17.25" customHeight="1">
      <c r="A12" s="15" t="s">
        <v>35</v>
      </c>
      <c r="B12" s="17">
        <f t="shared" ref="B12:I12" si="4">SUM(B13:B15)</f>
        <v>324389</v>
      </c>
      <c r="C12" s="17">
        <f t="shared" si="4"/>
        <v>399707</v>
      </c>
      <c r="D12" s="17">
        <f t="shared" si="4"/>
        <v>356639</v>
      </c>
      <c r="E12" s="17">
        <f t="shared" si="4"/>
        <v>228907</v>
      </c>
      <c r="F12" s="17">
        <f t="shared" si="4"/>
        <v>280158</v>
      </c>
      <c r="G12" s="17">
        <f t="shared" si="4"/>
        <v>398094</v>
      </c>
      <c r="H12" s="17">
        <f t="shared" si="4"/>
        <v>605417</v>
      </c>
      <c r="I12" s="17">
        <f t="shared" si="4"/>
        <v>282859</v>
      </c>
      <c r="J12" s="11">
        <f t="shared" si="2"/>
        <v>2876170</v>
      </c>
    </row>
    <row r="13" spans="1:10" ht="17.25" customHeight="1">
      <c r="A13" s="14" t="s">
        <v>22</v>
      </c>
      <c r="B13" s="13">
        <v>128825</v>
      </c>
      <c r="C13" s="13">
        <v>171629</v>
      </c>
      <c r="D13" s="13">
        <v>158791</v>
      </c>
      <c r="E13" s="13">
        <v>103426</v>
      </c>
      <c r="F13" s="13">
        <v>122188</v>
      </c>
      <c r="G13" s="13">
        <v>172970</v>
      </c>
      <c r="H13" s="13">
        <v>257967</v>
      </c>
      <c r="I13" s="13">
        <v>115922</v>
      </c>
      <c r="J13" s="11">
        <f t="shared" si="2"/>
        <v>1231718</v>
      </c>
    </row>
    <row r="14" spans="1:10" ht="17.25" customHeight="1">
      <c r="A14" s="14" t="s">
        <v>23</v>
      </c>
      <c r="B14" s="13">
        <v>143330</v>
      </c>
      <c r="C14" s="13">
        <v>157751</v>
      </c>
      <c r="D14" s="13">
        <v>140013</v>
      </c>
      <c r="E14" s="13">
        <v>87583</v>
      </c>
      <c r="F14" s="13">
        <v>115776</v>
      </c>
      <c r="G14" s="13">
        <v>164661</v>
      </c>
      <c r="H14" s="13">
        <v>270174</v>
      </c>
      <c r="I14" s="13">
        <v>123314</v>
      </c>
      <c r="J14" s="11">
        <f t="shared" si="2"/>
        <v>1202602</v>
      </c>
    </row>
    <row r="15" spans="1:10" ht="17.25" customHeight="1">
      <c r="A15" s="14" t="s">
        <v>24</v>
      </c>
      <c r="B15" s="13">
        <v>52234</v>
      </c>
      <c r="C15" s="13">
        <v>70327</v>
      </c>
      <c r="D15" s="13">
        <v>57835</v>
      </c>
      <c r="E15" s="13">
        <v>37898</v>
      </c>
      <c r="F15" s="13">
        <v>42194</v>
      </c>
      <c r="G15" s="13">
        <v>60463</v>
      </c>
      <c r="H15" s="13">
        <v>77276</v>
      </c>
      <c r="I15" s="13">
        <v>43623</v>
      </c>
      <c r="J15" s="11">
        <f t="shared" si="2"/>
        <v>441850</v>
      </c>
    </row>
    <row r="16" spans="1:10" ht="17.25" customHeight="1">
      <c r="A16" s="16" t="s">
        <v>25</v>
      </c>
      <c r="B16" s="11">
        <f>+B17+B18+B19</f>
        <v>209903</v>
      </c>
      <c r="C16" s="11">
        <f t="shared" ref="C16:I16" si="5">+C17+C18+C19</f>
        <v>228416</v>
      </c>
      <c r="D16" s="11">
        <f t="shared" si="5"/>
        <v>213682</v>
      </c>
      <c r="E16" s="11">
        <f t="shared" si="5"/>
        <v>154244</v>
      </c>
      <c r="F16" s="11">
        <f t="shared" si="5"/>
        <v>175124</v>
      </c>
      <c r="G16" s="11">
        <f t="shared" si="5"/>
        <v>291207</v>
      </c>
      <c r="H16" s="11">
        <f t="shared" si="5"/>
        <v>498099</v>
      </c>
      <c r="I16" s="11">
        <f t="shared" si="5"/>
        <v>171734</v>
      </c>
      <c r="J16" s="11">
        <f t="shared" si="2"/>
        <v>1942409</v>
      </c>
    </row>
    <row r="17" spans="1:10" ht="17.25" customHeight="1">
      <c r="A17" s="12" t="s">
        <v>26</v>
      </c>
      <c r="B17" s="13">
        <v>96662</v>
      </c>
      <c r="C17" s="13">
        <v>118382</v>
      </c>
      <c r="D17" s="13">
        <v>111517</v>
      </c>
      <c r="E17" s="13">
        <v>80144</v>
      </c>
      <c r="F17" s="13">
        <v>89472</v>
      </c>
      <c r="G17" s="13">
        <v>147913</v>
      </c>
      <c r="H17" s="13">
        <v>241012</v>
      </c>
      <c r="I17" s="13">
        <v>86719</v>
      </c>
      <c r="J17" s="11">
        <f t="shared" si="2"/>
        <v>971821</v>
      </c>
    </row>
    <row r="18" spans="1:10" ht="17.25" customHeight="1">
      <c r="A18" s="12" t="s">
        <v>27</v>
      </c>
      <c r="B18" s="13">
        <v>85551</v>
      </c>
      <c r="C18" s="13">
        <v>79073</v>
      </c>
      <c r="D18" s="13">
        <v>74716</v>
      </c>
      <c r="E18" s="13">
        <v>53481</v>
      </c>
      <c r="F18" s="13">
        <v>65365</v>
      </c>
      <c r="G18" s="13">
        <v>108511</v>
      </c>
      <c r="H18" s="13">
        <v>204023</v>
      </c>
      <c r="I18" s="13">
        <v>64816</v>
      </c>
      <c r="J18" s="11">
        <f t="shared" si="2"/>
        <v>735536</v>
      </c>
    </row>
    <row r="19" spans="1:10" ht="17.25" customHeight="1">
      <c r="A19" s="12" t="s">
        <v>28</v>
      </c>
      <c r="B19" s="13">
        <v>27690</v>
      </c>
      <c r="C19" s="13">
        <v>30961</v>
      </c>
      <c r="D19" s="13">
        <v>27449</v>
      </c>
      <c r="E19" s="13">
        <v>20619</v>
      </c>
      <c r="F19" s="13">
        <v>20287</v>
      </c>
      <c r="G19" s="13">
        <v>34783</v>
      </c>
      <c r="H19" s="13">
        <v>53064</v>
      </c>
      <c r="I19" s="13">
        <v>20199</v>
      </c>
      <c r="J19" s="11">
        <f t="shared" si="2"/>
        <v>235052</v>
      </c>
    </row>
    <row r="20" spans="1:10" ht="17.25" customHeight="1">
      <c r="A20" s="16" t="s">
        <v>29</v>
      </c>
      <c r="B20" s="13">
        <v>41150</v>
      </c>
      <c r="C20" s="13">
        <v>62101</v>
      </c>
      <c r="D20" s="13">
        <v>70319</v>
      </c>
      <c r="E20" s="13">
        <v>50339</v>
      </c>
      <c r="F20" s="13">
        <v>45873</v>
      </c>
      <c r="G20" s="13">
        <v>60355</v>
      </c>
      <c r="H20" s="13">
        <v>65367</v>
      </c>
      <c r="I20" s="13">
        <v>30379</v>
      </c>
      <c r="J20" s="11">
        <f t="shared" si="2"/>
        <v>425883</v>
      </c>
    </row>
    <row r="21" spans="1:10" ht="17.25" customHeight="1">
      <c r="A21" s="12" t="s">
        <v>30</v>
      </c>
      <c r="B21" s="13">
        <f>ROUND(B$20*0.57,0)</f>
        <v>23456</v>
      </c>
      <c r="C21" s="13">
        <f>ROUND(C$20*0.57,0)</f>
        <v>35398</v>
      </c>
      <c r="D21" s="13">
        <f t="shared" ref="D21:I21" si="6">ROUND(D$20*0.57,0)</f>
        <v>40082</v>
      </c>
      <c r="E21" s="13">
        <f t="shared" si="6"/>
        <v>28693</v>
      </c>
      <c r="F21" s="13">
        <f t="shared" si="6"/>
        <v>26148</v>
      </c>
      <c r="G21" s="13">
        <f t="shared" si="6"/>
        <v>34402</v>
      </c>
      <c r="H21" s="13">
        <f t="shared" si="6"/>
        <v>37259</v>
      </c>
      <c r="I21" s="13">
        <f t="shared" si="6"/>
        <v>17316</v>
      </c>
      <c r="J21" s="11">
        <f t="shared" si="2"/>
        <v>242754</v>
      </c>
    </row>
    <row r="22" spans="1:10" ht="17.25" customHeight="1">
      <c r="A22" s="12" t="s">
        <v>31</v>
      </c>
      <c r="B22" s="13">
        <f>ROUND(B$20*0.43,0)</f>
        <v>17695</v>
      </c>
      <c r="C22" s="13">
        <f t="shared" ref="C22:I22" si="7">ROUND(C$20*0.43,0)</f>
        <v>26703</v>
      </c>
      <c r="D22" s="13">
        <f t="shared" si="7"/>
        <v>30237</v>
      </c>
      <c r="E22" s="13">
        <f t="shared" si="7"/>
        <v>21646</v>
      </c>
      <c r="F22" s="13">
        <f t="shared" si="7"/>
        <v>19725</v>
      </c>
      <c r="G22" s="13">
        <f t="shared" si="7"/>
        <v>25953</v>
      </c>
      <c r="H22" s="13">
        <f t="shared" si="7"/>
        <v>28108</v>
      </c>
      <c r="I22" s="13">
        <f t="shared" si="7"/>
        <v>13063</v>
      </c>
      <c r="J22" s="11">
        <f t="shared" si="2"/>
        <v>183130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6908</v>
      </c>
      <c r="J23" s="11">
        <f t="shared" si="2"/>
        <v>6908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2.727868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7.0417999999999994E-2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11374.63</v>
      </c>
      <c r="J31" s="24">
        <f t="shared" ref="J31:J69" si="9">SUM(B31:I31)</f>
        <v>11374.63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1423542.9</v>
      </c>
      <c r="C43" s="23">
        <f t="shared" ref="C43:I43" si="10">+C44+C52</f>
        <v>1959463.1700000002</v>
      </c>
      <c r="D43" s="23">
        <f t="shared" si="10"/>
        <v>1905872.84</v>
      </c>
      <c r="E43" s="23">
        <f t="shared" si="10"/>
        <v>1289048.44</v>
      </c>
      <c r="F43" s="23">
        <f t="shared" si="10"/>
        <v>1280450.48</v>
      </c>
      <c r="G43" s="23">
        <f t="shared" si="10"/>
        <v>1941396.6099999999</v>
      </c>
      <c r="H43" s="23">
        <f t="shared" si="10"/>
        <v>2561807.1199999996</v>
      </c>
      <c r="I43" s="23">
        <f t="shared" si="10"/>
        <v>1254132.6299999999</v>
      </c>
      <c r="J43" s="23">
        <f t="shared" si="9"/>
        <v>13615714.189999998</v>
      </c>
    </row>
    <row r="44" spans="1:10" ht="17.25" customHeight="1">
      <c r="A44" s="16" t="s">
        <v>52</v>
      </c>
      <c r="B44" s="24">
        <f>SUM(B45:B51)</f>
        <v>1408571.14</v>
      </c>
      <c r="C44" s="24">
        <f t="shared" ref="C44:J44" si="11">SUM(C45:C51)</f>
        <v>1939005.33</v>
      </c>
      <c r="D44" s="24">
        <f t="shared" si="11"/>
        <v>1885518.02</v>
      </c>
      <c r="E44" s="24">
        <f t="shared" si="11"/>
        <v>1270141.71</v>
      </c>
      <c r="F44" s="24">
        <f t="shared" si="11"/>
        <v>1261177.46</v>
      </c>
      <c r="G44" s="24">
        <f t="shared" si="11"/>
        <v>1923429.23</v>
      </c>
      <c r="H44" s="24">
        <f t="shared" si="11"/>
        <v>2536573.5099999998</v>
      </c>
      <c r="I44" s="24">
        <f t="shared" si="11"/>
        <v>1238958.6599999999</v>
      </c>
      <c r="J44" s="24">
        <f t="shared" si="11"/>
        <v>13463375.059999999</v>
      </c>
    </row>
    <row r="45" spans="1:10" ht="17.25" customHeight="1">
      <c r="A45" s="37" t="s">
        <v>53</v>
      </c>
      <c r="B45" s="24">
        <f t="shared" ref="B45:I45" si="12">ROUND(B26*B7,2)</f>
        <v>1408571.14</v>
      </c>
      <c r="C45" s="24">
        <f t="shared" si="12"/>
        <v>1934705.1</v>
      </c>
      <c r="D45" s="24">
        <f t="shared" si="12"/>
        <v>1885518.02</v>
      </c>
      <c r="E45" s="24">
        <f t="shared" si="12"/>
        <v>1247387.94</v>
      </c>
      <c r="F45" s="24">
        <f t="shared" si="12"/>
        <v>1261177.46</v>
      </c>
      <c r="G45" s="24">
        <f t="shared" si="12"/>
        <v>1923429.23</v>
      </c>
      <c r="H45" s="24">
        <f t="shared" si="12"/>
        <v>2536573.5099999998</v>
      </c>
      <c r="I45" s="24">
        <f t="shared" si="12"/>
        <v>1227584.03</v>
      </c>
      <c r="J45" s="24">
        <f t="shared" si="9"/>
        <v>13424946.429999998</v>
      </c>
    </row>
    <row r="46" spans="1:10" ht="17.25" customHeight="1">
      <c r="A46" s="37" t="s">
        <v>54</v>
      </c>
      <c r="B46" s="20">
        <v>0</v>
      </c>
      <c r="C46" s="24">
        <f>ROUND(C27*C7,2)</f>
        <v>4300.2299999999996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4300.2299999999996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32787.82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32787.82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-10034.049999999999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-10034.049999999999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11374.63</v>
      </c>
      <c r="J49" s="24">
        <f>SUM(B49:I49)</f>
        <v>11374.63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14971.76</v>
      </c>
      <c r="C52" s="39">
        <v>20457.84</v>
      </c>
      <c r="D52" s="39">
        <v>20354.82</v>
      </c>
      <c r="E52" s="39">
        <v>18906.73</v>
      </c>
      <c r="F52" s="39">
        <v>19273.02</v>
      </c>
      <c r="G52" s="39">
        <v>17967.38</v>
      </c>
      <c r="H52" s="39">
        <v>25233.61</v>
      </c>
      <c r="I52" s="39">
        <v>15173.97</v>
      </c>
      <c r="J52" s="39">
        <f>SUM(B52:I52)</f>
        <v>152339.13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+B57+B64+B84+B85</f>
        <v>-215263.93000000002</v>
      </c>
      <c r="C56" s="38">
        <f t="shared" si="13"/>
        <v>-182902.31</v>
      </c>
      <c r="D56" s="38">
        <f t="shared" si="13"/>
        <v>-178204.33000000002</v>
      </c>
      <c r="E56" s="38">
        <f t="shared" si="13"/>
        <v>-99097.640000000014</v>
      </c>
      <c r="F56" s="38">
        <f t="shared" si="13"/>
        <v>-235594.63</v>
      </c>
      <c r="G56" s="38">
        <f t="shared" si="13"/>
        <v>-231036.65</v>
      </c>
      <c r="H56" s="38">
        <f t="shared" si="13"/>
        <v>-251438.25</v>
      </c>
      <c r="I56" s="38">
        <f t="shared" si="13"/>
        <v>-158608.95999999999</v>
      </c>
      <c r="J56" s="38">
        <f t="shared" si="9"/>
        <v>-1552146.7</v>
      </c>
    </row>
    <row r="57" spans="1:10" ht="18.75" customHeight="1">
      <c r="A57" s="16" t="s">
        <v>102</v>
      </c>
      <c r="B57" s="38">
        <f t="shared" ref="B57:I57" si="14">B58+B59+B60+B61+B62+B63</f>
        <v>-201205.95</v>
      </c>
      <c r="C57" s="38">
        <f t="shared" si="14"/>
        <v>-158166.85</v>
      </c>
      <c r="D57" s="38">
        <f t="shared" si="14"/>
        <v>-155830.6</v>
      </c>
      <c r="E57" s="38">
        <f t="shared" si="14"/>
        <v>-77244</v>
      </c>
      <c r="F57" s="38">
        <f t="shared" si="14"/>
        <v>-219048.63</v>
      </c>
      <c r="G57" s="38">
        <f t="shared" si="14"/>
        <v>-207771.99</v>
      </c>
      <c r="H57" s="38">
        <f t="shared" si="14"/>
        <v>-222443.85</v>
      </c>
      <c r="I57" s="38">
        <f t="shared" si="14"/>
        <v>-143982</v>
      </c>
      <c r="J57" s="38">
        <f t="shared" si="9"/>
        <v>-1385693.87</v>
      </c>
    </row>
    <row r="58" spans="1:10" ht="18.75" customHeight="1">
      <c r="A58" s="12" t="s">
        <v>103</v>
      </c>
      <c r="B58" s="38">
        <f>-ROUND(B9*$D$3,2)</f>
        <v>-134484</v>
      </c>
      <c r="C58" s="38">
        <f t="shared" ref="C58:I58" si="15">-ROUND(C9*$D$3,2)</f>
        <v>-175155</v>
      </c>
      <c r="D58" s="38">
        <f t="shared" si="15"/>
        <v>-151977</v>
      </c>
      <c r="E58" s="38">
        <f t="shared" si="15"/>
        <v>-96381</v>
      </c>
      <c r="F58" s="38">
        <f t="shared" si="15"/>
        <v>-115020</v>
      </c>
      <c r="G58" s="38">
        <f t="shared" si="15"/>
        <v>-147729</v>
      </c>
      <c r="H58" s="38">
        <f t="shared" si="15"/>
        <v>-167592</v>
      </c>
      <c r="I58" s="38">
        <f t="shared" si="15"/>
        <v>-151161</v>
      </c>
      <c r="J58" s="38">
        <f t="shared" si="9"/>
        <v>-1139499</v>
      </c>
    </row>
    <row r="59" spans="1:10" ht="18.75" customHeight="1">
      <c r="A59" s="12" t="s">
        <v>62</v>
      </c>
      <c r="B59" s="20">
        <v>6204</v>
      </c>
      <c r="C59" s="20">
        <v>22077</v>
      </c>
      <c r="D59" s="20">
        <v>24270</v>
      </c>
      <c r="E59" s="20">
        <v>19137</v>
      </c>
      <c r="F59" s="20">
        <v>7920</v>
      </c>
      <c r="G59" s="20">
        <v>21426</v>
      </c>
      <c r="H59" s="20">
        <v>7905</v>
      </c>
      <c r="I59" s="20">
        <v>7179</v>
      </c>
      <c r="J59" s="20">
        <f>SUM(B59:I59)</f>
        <v>116118</v>
      </c>
    </row>
    <row r="60" spans="1:10" ht="18.75" customHeight="1">
      <c r="A60" s="12" t="s">
        <v>63</v>
      </c>
      <c r="B60" s="52">
        <v>-2928</v>
      </c>
      <c r="C60" s="52">
        <v>-1893</v>
      </c>
      <c r="D60" s="52">
        <v>-1443</v>
      </c>
      <c r="E60" s="20">
        <v>0</v>
      </c>
      <c r="F60" s="52">
        <v>-1491</v>
      </c>
      <c r="G60" s="52">
        <v>-1209</v>
      </c>
      <c r="H60" s="52">
        <v>-843</v>
      </c>
      <c r="I60" s="20">
        <v>0</v>
      </c>
      <c r="J60" s="38">
        <f t="shared" si="9"/>
        <v>-9807</v>
      </c>
    </row>
    <row r="61" spans="1:10" ht="18.75" customHeight="1">
      <c r="A61" s="12" t="s">
        <v>64</v>
      </c>
      <c r="B61" s="52">
        <v>-1866</v>
      </c>
      <c r="C61" s="52">
        <v>-1053</v>
      </c>
      <c r="D61" s="52">
        <v>-804</v>
      </c>
      <c r="E61" s="20">
        <v>0</v>
      </c>
      <c r="F61" s="52">
        <v>-1098</v>
      </c>
      <c r="G61" s="52">
        <v>-318</v>
      </c>
      <c r="H61" s="52">
        <v>-237</v>
      </c>
      <c r="I61" s="20">
        <v>0</v>
      </c>
      <c r="J61" s="38">
        <f t="shared" si="9"/>
        <v>-5376</v>
      </c>
    </row>
    <row r="62" spans="1:10" ht="18.75" customHeight="1">
      <c r="A62" s="12" t="s">
        <v>65</v>
      </c>
      <c r="B62" s="52">
        <v>-68103.95</v>
      </c>
      <c r="C62" s="52">
        <v>-2114.85</v>
      </c>
      <c r="D62" s="52">
        <v>-25848.6</v>
      </c>
      <c r="E62" s="20">
        <v>0</v>
      </c>
      <c r="F62" s="52">
        <v>-109163.63</v>
      </c>
      <c r="G62" s="52">
        <v>-79941.990000000005</v>
      </c>
      <c r="H62" s="52">
        <v>-61676.85</v>
      </c>
      <c r="I62" s="20">
        <v>0</v>
      </c>
      <c r="J62" s="38">
        <f>SUM(B62:I62)</f>
        <v>-346849.87</v>
      </c>
    </row>
    <row r="63" spans="1:10" ht="18.75" customHeight="1">
      <c r="A63" s="12" t="s">
        <v>66</v>
      </c>
      <c r="B63" s="52">
        <v>-28</v>
      </c>
      <c r="C63" s="52">
        <v>-28</v>
      </c>
      <c r="D63" s="20">
        <v>-28</v>
      </c>
      <c r="E63" s="20">
        <v>0</v>
      </c>
      <c r="F63" s="20">
        <v>-196</v>
      </c>
      <c r="G63" s="20">
        <v>0</v>
      </c>
      <c r="H63" s="20">
        <v>0</v>
      </c>
      <c r="I63" s="20">
        <v>0</v>
      </c>
      <c r="J63" s="38">
        <f t="shared" si="9"/>
        <v>-280</v>
      </c>
    </row>
    <row r="64" spans="1:10" ht="18.75" customHeight="1">
      <c r="A64" s="16" t="s">
        <v>107</v>
      </c>
      <c r="B64" s="52">
        <f>SUM(B65:B83)</f>
        <v>-14057.98</v>
      </c>
      <c r="C64" s="52">
        <f t="shared" ref="C64:I64" si="16">SUM(C65:C83)</f>
        <v>-24735.46</v>
      </c>
      <c r="D64" s="52">
        <f t="shared" si="16"/>
        <v>-22373.729999999996</v>
      </c>
      <c r="E64" s="52">
        <f t="shared" si="16"/>
        <v>-21853.640000000007</v>
      </c>
      <c r="F64" s="52">
        <f t="shared" si="16"/>
        <v>-16546</v>
      </c>
      <c r="G64" s="52">
        <f t="shared" si="16"/>
        <v>-23264.660000000003</v>
      </c>
      <c r="H64" s="52">
        <f t="shared" si="16"/>
        <v>-28994.400000000001</v>
      </c>
      <c r="I64" s="52">
        <f t="shared" si="16"/>
        <v>-14626.96</v>
      </c>
      <c r="J64" s="38">
        <f t="shared" si="9"/>
        <v>-166452.82999999999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-355.98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-1856.64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38">
        <v>-4124.88</v>
      </c>
      <c r="D75" s="38">
        <v>-1954.6</v>
      </c>
      <c r="E75" s="38">
        <v>-1819.8</v>
      </c>
      <c r="F75" s="38">
        <v>-1516.5</v>
      </c>
      <c r="G75" s="38">
        <v>-4279.8999999999996</v>
      </c>
      <c r="H75" s="38">
        <v>-640.29999999999995</v>
      </c>
      <c r="I75" s="38">
        <v>-754.88</v>
      </c>
      <c r="J75" s="53">
        <f t="shared" ref="J75" si="17">SUM(B75:I75)</f>
        <v>-15090.859999999997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100000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38">
        <v>-62398.01</v>
      </c>
      <c r="F80" s="20">
        <v>0</v>
      </c>
      <c r="G80" s="20">
        <v>0</v>
      </c>
      <c r="H80" s="20">
        <v>0</v>
      </c>
      <c r="I80" s="20">
        <v>0</v>
      </c>
      <c r="J80" s="53">
        <f>SUM(B80:I80)</f>
        <v>-62398.01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120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/>
      <c r="B86" s="21"/>
      <c r="C86" s="21"/>
      <c r="D86" s="21"/>
      <c r="E86" s="21"/>
      <c r="F86" s="21"/>
      <c r="G86" s="21"/>
      <c r="H86" s="21"/>
      <c r="I86" s="21"/>
      <c r="J86" s="21">
        <f t="shared" ref="J86:J90" si="18">SUM(B86:I86)</f>
        <v>0</v>
      </c>
    </row>
    <row r="87" spans="1:10" ht="18.75" customHeight="1">
      <c r="A87" s="16" t="s">
        <v>111</v>
      </c>
      <c r="B87" s="25">
        <f t="shared" ref="B87:I87" si="19">+B88+B89</f>
        <v>1208278.97</v>
      </c>
      <c r="C87" s="25">
        <f t="shared" si="19"/>
        <v>1776560.86</v>
      </c>
      <c r="D87" s="25">
        <f t="shared" si="19"/>
        <v>1727668.51</v>
      </c>
      <c r="E87" s="25">
        <f t="shared" si="19"/>
        <v>1189950.8</v>
      </c>
      <c r="F87" s="25">
        <f t="shared" si="19"/>
        <v>1044855.85</v>
      </c>
      <c r="G87" s="25">
        <f t="shared" si="19"/>
        <v>1710359.96</v>
      </c>
      <c r="H87" s="25">
        <f t="shared" si="19"/>
        <v>2310368.8699999996</v>
      </c>
      <c r="I87" s="25">
        <f t="shared" si="19"/>
        <v>1095523.67</v>
      </c>
      <c r="J87" s="53">
        <f t="shared" si="18"/>
        <v>12063567.489999998</v>
      </c>
    </row>
    <row r="88" spans="1:10" ht="18.75" customHeight="1">
      <c r="A88" s="16" t="s">
        <v>110</v>
      </c>
      <c r="B88" s="25">
        <f t="shared" ref="B88:I88" si="20">+B44+B57+B64+B84</f>
        <v>1193307.21</v>
      </c>
      <c r="C88" s="25">
        <f t="shared" si="20"/>
        <v>1756103.02</v>
      </c>
      <c r="D88" s="25">
        <f t="shared" si="20"/>
        <v>1707313.69</v>
      </c>
      <c r="E88" s="25">
        <f t="shared" si="20"/>
        <v>1171044.07</v>
      </c>
      <c r="F88" s="25">
        <f t="shared" si="20"/>
        <v>1025582.83</v>
      </c>
      <c r="G88" s="25">
        <f t="shared" si="20"/>
        <v>1692392.58</v>
      </c>
      <c r="H88" s="25">
        <f t="shared" si="20"/>
        <v>2285135.2599999998</v>
      </c>
      <c r="I88" s="25">
        <f t="shared" si="20"/>
        <v>1080349.7</v>
      </c>
      <c r="J88" s="53">
        <f t="shared" si="18"/>
        <v>11911228.359999999</v>
      </c>
    </row>
    <row r="89" spans="1:10" ht="18.75" customHeight="1">
      <c r="A89" s="16" t="s">
        <v>114</v>
      </c>
      <c r="B89" s="25">
        <f t="shared" ref="B89:I89" si="21">IF(+B52+B85+B90&lt;0,0,(B52+B85+B90))</f>
        <v>14971.76</v>
      </c>
      <c r="C89" s="25">
        <f t="shared" si="21"/>
        <v>20457.84</v>
      </c>
      <c r="D89" s="25">
        <f t="shared" si="21"/>
        <v>20354.82</v>
      </c>
      <c r="E89" s="20">
        <f t="shared" si="21"/>
        <v>18906.73</v>
      </c>
      <c r="F89" s="25">
        <f t="shared" si="21"/>
        <v>19273.02</v>
      </c>
      <c r="G89" s="20">
        <f t="shared" si="21"/>
        <v>17967.38</v>
      </c>
      <c r="H89" s="25">
        <f t="shared" si="21"/>
        <v>25233.61</v>
      </c>
      <c r="I89" s="20">
        <f t="shared" si="21"/>
        <v>15173.97</v>
      </c>
      <c r="J89" s="53">
        <f t="shared" si="18"/>
        <v>152339.13</v>
      </c>
    </row>
    <row r="90" spans="1:10" ht="18" customHeight="1">
      <c r="A90" s="16" t="s">
        <v>112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f t="shared" si="18"/>
        <v>0</v>
      </c>
    </row>
    <row r="91" spans="1:10" ht="18.75" customHeight="1">
      <c r="A91" s="16" t="s">
        <v>113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ht="18.75" customHeight="1">
      <c r="A92" s="2"/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</row>
    <row r="93" spans="1:10" ht="18.75" customHeight="1">
      <c r="A93" s="40"/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/>
    </row>
    <row r="94" spans="1:10" ht="18.75" customHeight="1">
      <c r="A94" s="8"/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/>
    </row>
    <row r="95" spans="1:10" ht="18.75" customHeight="1">
      <c r="A95" s="26" t="s">
        <v>82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5">
        <f>SUM(J96:J116)</f>
        <v>12063567.5</v>
      </c>
    </row>
    <row r="96" spans="1:10" ht="18.75" customHeight="1">
      <c r="A96" s="27" t="s">
        <v>83</v>
      </c>
      <c r="B96" s="28">
        <v>152842.79999999999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ref="J96:J116" si="22">SUM(B96:I96)</f>
        <v>152842.79999999999</v>
      </c>
    </row>
    <row r="97" spans="1:10" ht="18.75" customHeight="1">
      <c r="A97" s="27" t="s">
        <v>84</v>
      </c>
      <c r="B97" s="28">
        <v>1055436.17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1055436.17</v>
      </c>
    </row>
    <row r="98" spans="1:10" ht="18.75" customHeight="1">
      <c r="A98" s="27" t="s">
        <v>85</v>
      </c>
      <c r="B98" s="44">
        <v>0</v>
      </c>
      <c r="C98" s="28">
        <f>+C87</f>
        <v>1776560.86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1776560.86</v>
      </c>
    </row>
    <row r="99" spans="1:10" ht="18.75" customHeight="1">
      <c r="A99" s="27" t="s">
        <v>86</v>
      </c>
      <c r="B99" s="44">
        <v>0</v>
      </c>
      <c r="C99" s="44">
        <v>0</v>
      </c>
      <c r="D99" s="28">
        <f>+D87</f>
        <v>1727668.51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1727668.51</v>
      </c>
    </row>
    <row r="100" spans="1:10" ht="18.75" customHeight="1">
      <c r="A100" s="27" t="s">
        <v>87</v>
      </c>
      <c r="B100" s="44">
        <v>0</v>
      </c>
      <c r="C100" s="44">
        <v>0</v>
      </c>
      <c r="D100" s="44">
        <v>0</v>
      </c>
      <c r="E100" s="28">
        <v>440663.89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440663.89</v>
      </c>
    </row>
    <row r="101" spans="1:10" ht="18.75" customHeight="1">
      <c r="A101" s="27" t="s">
        <v>115</v>
      </c>
      <c r="B101" s="44">
        <v>0</v>
      </c>
      <c r="C101" s="44">
        <v>0</v>
      </c>
      <c r="D101" s="44">
        <v>0</v>
      </c>
      <c r="E101" s="28">
        <v>223708.83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223708.83</v>
      </c>
    </row>
    <row r="102" spans="1:10" ht="18.75" customHeight="1">
      <c r="A102" s="27" t="s">
        <v>116</v>
      </c>
      <c r="B102" s="44">
        <v>0</v>
      </c>
      <c r="C102" s="44">
        <v>0</v>
      </c>
      <c r="D102" s="44">
        <v>0</v>
      </c>
      <c r="E102" s="28">
        <v>518083.4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518083.4</v>
      </c>
    </row>
    <row r="103" spans="1:10" ht="18.75" customHeight="1">
      <c r="A103" s="27" t="s">
        <v>88</v>
      </c>
      <c r="B103" s="44">
        <v>0</v>
      </c>
      <c r="C103" s="44">
        <v>0</v>
      </c>
      <c r="D103" s="44">
        <v>0</v>
      </c>
      <c r="E103" s="28">
        <v>7494.68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2"/>
        <v>7494.68</v>
      </c>
    </row>
    <row r="104" spans="1:10" ht="18.75" customHeight="1">
      <c r="A104" s="27" t="s">
        <v>89</v>
      </c>
      <c r="B104" s="44">
        <v>0</v>
      </c>
      <c r="C104" s="44">
        <v>0</v>
      </c>
      <c r="D104" s="44">
        <v>0</v>
      </c>
      <c r="E104" s="44">
        <v>0</v>
      </c>
      <c r="F104" s="28">
        <f>+F87</f>
        <v>1044855.85</v>
      </c>
      <c r="G104" s="44">
        <v>0</v>
      </c>
      <c r="H104" s="44">
        <v>0</v>
      </c>
      <c r="I104" s="44">
        <v>0</v>
      </c>
      <c r="J104" s="45">
        <f t="shared" si="22"/>
        <v>1044855.85</v>
      </c>
    </row>
    <row r="105" spans="1:10" ht="18.75" customHeight="1">
      <c r="A105" s="27" t="s">
        <v>90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209875.54</v>
      </c>
      <c r="H105" s="44">
        <v>0</v>
      </c>
      <c r="I105" s="44">
        <v>0</v>
      </c>
      <c r="J105" s="45">
        <f t="shared" si="22"/>
        <v>209875.54</v>
      </c>
    </row>
    <row r="106" spans="1:10" ht="18.75" customHeight="1">
      <c r="A106" s="27" t="s">
        <v>91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295580.75</v>
      </c>
      <c r="H106" s="44">
        <v>0</v>
      </c>
      <c r="I106" s="44">
        <v>0</v>
      </c>
      <c r="J106" s="45">
        <f t="shared" si="22"/>
        <v>295580.75</v>
      </c>
    </row>
    <row r="107" spans="1:10" ht="18.75" customHeight="1">
      <c r="A107" s="27" t="s">
        <v>92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441360.91</v>
      </c>
      <c r="H107" s="44">
        <v>0</v>
      </c>
      <c r="I107" s="44">
        <v>0</v>
      </c>
      <c r="J107" s="45">
        <f t="shared" si="22"/>
        <v>441360.91</v>
      </c>
    </row>
    <row r="108" spans="1:10" ht="18.75" customHeight="1">
      <c r="A108" s="27" t="s">
        <v>93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763542.76</v>
      </c>
      <c r="H108" s="44">
        <v>0</v>
      </c>
      <c r="I108" s="44">
        <v>0</v>
      </c>
      <c r="J108" s="45">
        <f t="shared" si="22"/>
        <v>763542.76</v>
      </c>
    </row>
    <row r="109" spans="1:10" ht="18.75" customHeight="1">
      <c r="A109" s="27" t="s">
        <v>94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691778.18</v>
      </c>
      <c r="I109" s="44">
        <v>0</v>
      </c>
      <c r="J109" s="45">
        <f t="shared" si="22"/>
        <v>691778.18</v>
      </c>
    </row>
    <row r="110" spans="1:10" ht="18.75" customHeight="1">
      <c r="A110" s="27" t="s">
        <v>95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53563.66</v>
      </c>
      <c r="I110" s="44">
        <v>0</v>
      </c>
      <c r="J110" s="45">
        <f t="shared" si="22"/>
        <v>53563.66</v>
      </c>
    </row>
    <row r="111" spans="1:10" ht="18.75" customHeight="1">
      <c r="A111" s="27" t="s">
        <v>96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371177.98</v>
      </c>
      <c r="I111" s="44">
        <v>0</v>
      </c>
      <c r="J111" s="45">
        <f t="shared" si="22"/>
        <v>371177.98</v>
      </c>
    </row>
    <row r="112" spans="1:10" ht="18.75" customHeight="1">
      <c r="A112" s="27" t="s">
        <v>97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318633.21000000002</v>
      </c>
      <c r="I112" s="44">
        <v>0</v>
      </c>
      <c r="J112" s="45">
        <f t="shared" si="22"/>
        <v>318633.21000000002</v>
      </c>
    </row>
    <row r="113" spans="1:10" ht="18.75" customHeight="1">
      <c r="A113" s="27" t="s">
        <v>98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875215.85</v>
      </c>
      <c r="I113" s="44">
        <v>0</v>
      </c>
      <c r="J113" s="45">
        <f t="shared" si="22"/>
        <v>875215.85</v>
      </c>
    </row>
    <row r="114" spans="1:10" ht="18.75" customHeight="1">
      <c r="A114" s="27" t="s">
        <v>99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</row>
    <row r="115" spans="1:10" ht="18.75" customHeight="1">
      <c r="A115" s="27" t="s">
        <v>100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397536.11</v>
      </c>
      <c r="J115" s="45">
        <f t="shared" si="22"/>
        <v>397536.11</v>
      </c>
    </row>
    <row r="116" spans="1:10" ht="18.75" customHeight="1">
      <c r="A116" s="29" t="s">
        <v>101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697987.56</v>
      </c>
      <c r="J116" s="48">
        <f t="shared" si="22"/>
        <v>697987.56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2013-09-11T11:48:01Z</dcterms:modified>
</cp:coreProperties>
</file>