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 l="1"/>
  <c r="C9"/>
  <c r="D9"/>
  <c r="E9"/>
  <c r="F9"/>
  <c r="G9"/>
  <c r="H9"/>
  <c r="I9"/>
  <c r="J9"/>
  <c r="J10"/>
  <c r="J11"/>
  <c r="B12"/>
  <c r="C12"/>
  <c r="D12"/>
  <c r="E12"/>
  <c r="F12"/>
  <c r="G12"/>
  <c r="J12" s="1"/>
  <c r="H12"/>
  <c r="I12"/>
  <c r="J13"/>
  <c r="J14"/>
  <c r="J15"/>
  <c r="B16"/>
  <c r="C16"/>
  <c r="D16"/>
  <c r="E16"/>
  <c r="F16"/>
  <c r="G16"/>
  <c r="H16"/>
  <c r="I16"/>
  <c r="J16" s="1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J65"/>
  <c r="J66"/>
  <c r="J67"/>
  <c r="J68"/>
  <c r="J69"/>
  <c r="J81"/>
  <c r="I64"/>
  <c r="J86"/>
  <c r="B89"/>
  <c r="C89"/>
  <c r="D89"/>
  <c r="E89"/>
  <c r="F89"/>
  <c r="G89"/>
  <c r="H89"/>
  <c r="I89"/>
  <c r="J89"/>
  <c r="J90"/>
  <c r="J96"/>
  <c r="J97"/>
  <c r="J100"/>
  <c r="J101"/>
  <c r="J102"/>
  <c r="J103"/>
  <c r="J105"/>
  <c r="J106"/>
  <c r="J107"/>
  <c r="J108"/>
  <c r="J109"/>
  <c r="J110"/>
  <c r="J111"/>
  <c r="J112"/>
  <c r="J113"/>
  <c r="J114"/>
  <c r="J115"/>
  <c r="J116"/>
  <c r="H8" l="1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C8"/>
  <c r="C7" s="1"/>
  <c r="H56"/>
  <c r="D56"/>
  <c r="C56"/>
  <c r="G56"/>
  <c r="F56"/>
  <c r="J64"/>
  <c r="E56"/>
  <c r="J57"/>
  <c r="B56"/>
  <c r="H43"/>
  <c r="H88"/>
  <c r="H87" s="1"/>
  <c r="F43"/>
  <c r="F88"/>
  <c r="F87" s="1"/>
  <c r="F104" s="1"/>
  <c r="J104" s="1"/>
  <c r="D43"/>
  <c r="D88"/>
  <c r="D87" s="1"/>
  <c r="D99" s="1"/>
  <c r="J99" s="1"/>
  <c r="J8"/>
  <c r="J7" s="1"/>
  <c r="B7"/>
  <c r="B45" s="1"/>
  <c r="I43"/>
  <c r="I88"/>
  <c r="I87" s="1"/>
  <c r="G43"/>
  <c r="G88"/>
  <c r="G87" s="1"/>
  <c r="E48"/>
  <c r="J48" s="1"/>
  <c r="E45"/>
  <c r="E44" s="1"/>
  <c r="C45"/>
  <c r="C46"/>
  <c r="J46" s="1"/>
  <c r="I56"/>
  <c r="E43" l="1"/>
  <c r="E88"/>
  <c r="E87" s="1"/>
  <c r="J45"/>
  <c r="J44" s="1"/>
  <c r="B44"/>
  <c r="C44"/>
  <c r="J56"/>
  <c r="C43" l="1"/>
  <c r="C88"/>
  <c r="C87" s="1"/>
  <c r="C98" s="1"/>
  <c r="J98" s="1"/>
  <c r="J95" s="1"/>
  <c r="B43"/>
  <c r="J43" s="1"/>
  <c r="B88"/>
  <c r="J88" l="1"/>
  <c r="B87"/>
  <c r="J87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<sst xmlns="http://schemas.openxmlformats.org/spreadsheetml/2006/main" count="121" uniqueCount="121">
  <si>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</si>
  <si>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</si>
  <si>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</si>
  <si>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</si>
  <si>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</si>
  <si>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</si>
  <si>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</si>
  <si>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</si>
  <si>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</si>
  <si>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</si>
  <si>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</si>
  <si>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</si>
  <si>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</si>
  <si>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</si>
  <si>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</si>
  <si>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</si>
  <si>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</si>
  <si>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</si>
  <si>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</si>
  <si>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</si>
  <si>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</si>
  <si>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</si>
  <si>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</si>
  <si>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</si>
  <si>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</si>
  <si>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</si>
  <si>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</si>
  <si>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</si>
  <si>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</si>
  <si>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</si>
  <si>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</si>
  <si>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</si>
  <si>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</si>
  <si>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</si>
  <si>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</si>
  <si>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</si>
  <si>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</si>
  <si>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</si>
  <si>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</si>
  <si>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</si>
  <si>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</si>
  <si>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</si>
  <si>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</si>
  <si>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</si>
  <si>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</si>
  <si>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</si>
  <si>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</si>
  <si>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</si>
  <si>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</si>
  <si>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</si>
  <si>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</si>
  <si>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</si>
  <si>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</si>
  <si>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</si>
  <si>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</si>
  <si>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</si>
  <si>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</si>
  <si>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</si>
  <si>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</si>
  <si>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</si>
  <si>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</si>
  <si>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</si>
  <si>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</si>
  <si>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</si>
  <si>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</si>
  <si>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</si>
  <si>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</si>
  <si>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</si>
  <si>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</si>
  <si>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</si>
  <si>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</si>
  <si>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</si>
  <si>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</si>
  <si>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</si>
  <si>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</si>
  <si>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</si>
  <si>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</si>
  <si>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</si>
  <si>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</si>
  <si>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</si>
  <si>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</si>
  <si>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</si>
  <si>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</si>
  <si>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</si>
  <si>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</si>
  <si>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</si>
  <si>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</si>
  <si>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</si>
  <si>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</si>
  <si>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</si>
  <si>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</si>
  <si>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</si>
  <si>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</si>
  <si>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</si>
  <si>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</si>
  <si>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</si>
  <si>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</si>
  <si>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</si>
  <si>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</si>
  <si>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</si>
  <si>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</si>
  <si>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</si>
  <si>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</si>
  <si>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</si>
  <si>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</si>
  <si>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</si>
  <si>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</si>
  <si>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</si>
  <si>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</si>
  <si>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</si>
  <si>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</si>
  <si>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</si>
  <si>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</si>
  <si>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</si>
  <si>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</si>
  <si>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</si>
  <si>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</si>
  <si>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</si>
  <si>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</si>
  <si>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OPERAÇÃO 02/09/13 - VENCIMENTO 09/09/13</t>
  </si>
  <si>
    <t>6.3. Revisão de Remuneração pelo Transporte Coletivo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</si>
</sst>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43" fontId="3" fillId="0" borderId="1" xfId="4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119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1" t="s">
        <v>17</v>
      </c>
      <c r="B4" s="62" t="s">
        <v>32</v>
      </c>
      <c r="C4" s="63"/>
      <c r="D4" s="63"/>
      <c r="E4" s="63"/>
      <c r="F4" s="63"/>
      <c r="G4" s="63"/>
      <c r="H4" s="63"/>
      <c r="I4" s="64"/>
      <c r="J4" s="65" t="s">
        <v>18</v>
      </c>
    </row>
    <row r="5" spans="1:10" ht="38.25">
      <c r="A5" s="61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1"/>
    </row>
    <row r="6" spans="1:10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0" ht="17.25" customHeight="1">
      <c r="A7" s="8" t="s">
        <v>33</v>
      </c>
      <c r="B7" s="9">
        <f t="shared" ref="B7:J7" si="0">+B8+B16+B20+B23</f>
        <v>614605</v>
      </c>
      <c r="C7" s="9">
        <f t="shared" si="0"/>
        <v>746478</v>
      </c>
      <c r="D7" s="9">
        <f t="shared" si="0"/>
        <v>682454</v>
      </c>
      <c r="E7" s="9">
        <f t="shared" si="0"/>
        <v>515364</v>
      </c>
      <c r="F7" s="9">
        <f t="shared" si="0"/>
        <v>527730</v>
      </c>
      <c r="G7" s="9">
        <f t="shared" si="0"/>
        <v>673301</v>
      </c>
      <c r="H7" s="9">
        <f t="shared" si="0"/>
        <v>1203204</v>
      </c>
      <c r="I7" s="9">
        <f t="shared" si="0"/>
        <v>530457</v>
      </c>
      <c r="J7" s="9">
        <f t="shared" si="0"/>
        <v>5493593</v>
      </c>
    </row>
    <row r="8" spans="1:10" ht="17.25" customHeight="1">
      <c r="A8" s="10" t="s">
        <v>34</v>
      </c>
      <c r="B8" s="11">
        <f>B9+B12</f>
        <v>368445</v>
      </c>
      <c r="C8" s="11">
        <f t="shared" ref="C8:I8" si="1">C9+C12</f>
        <v>457572</v>
      </c>
      <c r="D8" s="11">
        <f t="shared" si="1"/>
        <v>404434</v>
      </c>
      <c r="E8" s="11">
        <f t="shared" si="1"/>
        <v>292688</v>
      </c>
      <c r="F8" s="11">
        <f t="shared" si="1"/>
        <v>313153</v>
      </c>
      <c r="G8" s="11">
        <f t="shared" si="1"/>
        <v>388821</v>
      </c>
      <c r="H8" s="11">
        <f t="shared" si="1"/>
        <v>652098</v>
      </c>
      <c r="I8" s="11">
        <f t="shared" si="1"/>
        <v>326853</v>
      </c>
      <c r="J8" s="11">
        <f t="shared" ref="J8:J23" si="2">SUM(B8:I8)</f>
        <v>3204064</v>
      </c>
    </row>
    <row r="9" spans="1:10" ht="17.25" customHeight="1">
      <c r="A9" s="15" t="s">
        <v>19</v>
      </c>
      <c r="B9" s="13">
        <f>+B10+B11</f>
        <v>54037</v>
      </c>
      <c r="C9" s="13">
        <f t="shared" ref="C9:I9" si="3">+C10+C11</f>
        <v>71609</v>
      </c>
      <c r="D9" s="13">
        <f t="shared" si="3"/>
        <v>61953</v>
      </c>
      <c r="E9" s="13">
        <f t="shared" si="3"/>
        <v>43641</v>
      </c>
      <c r="F9" s="13">
        <f t="shared" si="3"/>
        <v>44871</v>
      </c>
      <c r="G9" s="13">
        <f t="shared" si="3"/>
        <v>52261</v>
      </c>
      <c r="H9" s="13">
        <f t="shared" si="3"/>
        <v>69352</v>
      </c>
      <c r="I9" s="13">
        <f t="shared" si="3"/>
        <v>57371</v>
      </c>
      <c r="J9" s="11">
        <f t="shared" si="2"/>
        <v>455095</v>
      </c>
    </row>
    <row r="10" spans="1:10" ht="17.25" customHeight="1">
      <c r="A10" s="31" t="s">
        <v>20</v>
      </c>
      <c r="B10" s="13">
        <v>54037</v>
      </c>
      <c r="C10" s="13">
        <v>71609</v>
      </c>
      <c r="D10" s="13">
        <v>61953</v>
      </c>
      <c r="E10" s="13">
        <v>43641</v>
      </c>
      <c r="F10" s="13">
        <v>44871</v>
      </c>
      <c r="G10" s="13">
        <v>52261</v>
      </c>
      <c r="H10" s="13">
        <v>69352</v>
      </c>
      <c r="I10" s="13">
        <v>57371</v>
      </c>
      <c r="J10" s="11">
        <f>SUM(B10:I10)</f>
        <v>455095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314408</v>
      </c>
      <c r="C12" s="17">
        <f t="shared" si="4"/>
        <v>385963</v>
      </c>
      <c r="D12" s="17">
        <f t="shared" si="4"/>
        <v>342481</v>
      </c>
      <c r="E12" s="17">
        <f t="shared" si="4"/>
        <v>249047</v>
      </c>
      <c r="F12" s="17">
        <f t="shared" si="4"/>
        <v>268282</v>
      </c>
      <c r="G12" s="17">
        <f t="shared" si="4"/>
        <v>336560</v>
      </c>
      <c r="H12" s="17">
        <f t="shared" si="4"/>
        <v>582746</v>
      </c>
      <c r="I12" s="17">
        <f t="shared" si="4"/>
        <v>269482</v>
      </c>
      <c r="J12" s="11">
        <f t="shared" si="2"/>
        <v>2748969</v>
      </c>
    </row>
    <row r="13" spans="1:10" ht="17.25" customHeight="1">
      <c r="A13" s="14" t="s">
        <v>22</v>
      </c>
      <c r="B13" s="13">
        <v>128208</v>
      </c>
      <c r="C13" s="13">
        <v>169928</v>
      </c>
      <c r="D13" s="13">
        <v>157366</v>
      </c>
      <c r="E13" s="13">
        <v>116584</v>
      </c>
      <c r="F13" s="13">
        <v>120458</v>
      </c>
      <c r="G13" s="13">
        <v>147634</v>
      </c>
      <c r="H13" s="13">
        <v>255146</v>
      </c>
      <c r="I13" s="13">
        <v>112872</v>
      </c>
      <c r="J13" s="11">
        <f t="shared" si="2"/>
        <v>1208196</v>
      </c>
    </row>
    <row r="14" spans="1:10" ht="17.25" customHeight="1">
      <c r="A14" s="14" t="s">
        <v>23</v>
      </c>
      <c r="B14" s="13">
        <v>138802</v>
      </c>
      <c r="C14" s="13">
        <v>152389</v>
      </c>
      <c r="D14" s="13">
        <v>133884</v>
      </c>
      <c r="E14" s="13">
        <v>94329</v>
      </c>
      <c r="F14" s="13">
        <v>110355</v>
      </c>
      <c r="G14" s="13">
        <v>140979</v>
      </c>
      <c r="H14" s="13">
        <v>258990</v>
      </c>
      <c r="I14" s="13">
        <v>117755</v>
      </c>
      <c r="J14" s="11">
        <f t="shared" si="2"/>
        <v>1147483</v>
      </c>
    </row>
    <row r="15" spans="1:10" ht="17.25" customHeight="1">
      <c r="A15" s="14" t="s">
        <v>24</v>
      </c>
      <c r="B15" s="13">
        <v>47398</v>
      </c>
      <c r="C15" s="13">
        <v>63646</v>
      </c>
      <c r="D15" s="13">
        <v>51231</v>
      </c>
      <c r="E15" s="13">
        <v>38134</v>
      </c>
      <c r="F15" s="13">
        <v>37469</v>
      </c>
      <c r="G15" s="13">
        <v>47947</v>
      </c>
      <c r="H15" s="13">
        <v>68610</v>
      </c>
      <c r="I15" s="13">
        <v>38855</v>
      </c>
      <c r="J15" s="11">
        <f t="shared" si="2"/>
        <v>393290</v>
      </c>
    </row>
    <row r="16" spans="1:10" ht="17.25" customHeight="1">
      <c r="A16" s="16" t="s">
        <v>25</v>
      </c>
      <c r="B16" s="11">
        <f>+B17+B18+B19</f>
        <v>204960</v>
      </c>
      <c r="C16" s="11">
        <f t="shared" ref="C16:I16" si="5">+C17+C18+C19</f>
        <v>225177</v>
      </c>
      <c r="D16" s="11">
        <f t="shared" si="5"/>
        <v>207061</v>
      </c>
      <c r="E16" s="11">
        <f t="shared" si="5"/>
        <v>166015</v>
      </c>
      <c r="F16" s="11">
        <f t="shared" si="5"/>
        <v>168294</v>
      </c>
      <c r="G16" s="11">
        <f t="shared" si="5"/>
        <v>232068</v>
      </c>
      <c r="H16" s="11">
        <f t="shared" si="5"/>
        <v>487309</v>
      </c>
      <c r="I16" s="11">
        <f t="shared" si="5"/>
        <v>166296</v>
      </c>
      <c r="J16" s="11">
        <f t="shared" si="2"/>
        <v>1857180</v>
      </c>
    </row>
    <row r="17" spans="1:10" ht="17.25" customHeight="1">
      <c r="A17" s="12" t="s">
        <v>26</v>
      </c>
      <c r="B17" s="13">
        <v>97348</v>
      </c>
      <c r="C17" s="13">
        <v>119431</v>
      </c>
      <c r="D17" s="13">
        <v>111729</v>
      </c>
      <c r="E17" s="13">
        <v>89187</v>
      </c>
      <c r="F17" s="13">
        <v>88978</v>
      </c>
      <c r="G17" s="13">
        <v>119169</v>
      </c>
      <c r="H17" s="13">
        <v>243021</v>
      </c>
      <c r="I17" s="13">
        <v>87183</v>
      </c>
      <c r="J17" s="11">
        <f t="shared" si="2"/>
        <v>956046</v>
      </c>
    </row>
    <row r="18" spans="1:10" ht="17.25" customHeight="1">
      <c r="A18" s="12" t="s">
        <v>27</v>
      </c>
      <c r="B18" s="13">
        <v>82711</v>
      </c>
      <c r="C18" s="13">
        <v>77583</v>
      </c>
      <c r="D18" s="13">
        <v>70831</v>
      </c>
      <c r="E18" s="13">
        <v>56467</v>
      </c>
      <c r="F18" s="13">
        <v>61415</v>
      </c>
      <c r="G18" s="13">
        <v>87242</v>
      </c>
      <c r="H18" s="13">
        <v>197348</v>
      </c>
      <c r="I18" s="13">
        <v>61372</v>
      </c>
      <c r="J18" s="11">
        <f t="shared" si="2"/>
        <v>694969</v>
      </c>
    </row>
    <row r="19" spans="1:10" ht="17.25" customHeight="1">
      <c r="A19" s="12" t="s">
        <v>28</v>
      </c>
      <c r="B19" s="13">
        <v>24901</v>
      </c>
      <c r="C19" s="13">
        <v>28163</v>
      </c>
      <c r="D19" s="13">
        <v>24501</v>
      </c>
      <c r="E19" s="13">
        <v>20361</v>
      </c>
      <c r="F19" s="13">
        <v>17901</v>
      </c>
      <c r="G19" s="13">
        <v>25657</v>
      </c>
      <c r="H19" s="13">
        <v>46940</v>
      </c>
      <c r="I19" s="13">
        <v>17741</v>
      </c>
      <c r="J19" s="11">
        <f t="shared" si="2"/>
        <v>206165</v>
      </c>
    </row>
    <row r="20" spans="1:10" ht="17.25" customHeight="1">
      <c r="A20" s="16" t="s">
        <v>29</v>
      </c>
      <c r="B20" s="13">
        <v>41200</v>
      </c>
      <c r="C20" s="13">
        <v>63729</v>
      </c>
      <c r="D20" s="13">
        <v>70959</v>
      </c>
      <c r="E20" s="13">
        <v>56661</v>
      </c>
      <c r="F20" s="13">
        <v>46283</v>
      </c>
      <c r="G20" s="13">
        <v>52412</v>
      </c>
      <c r="H20" s="13">
        <v>63797</v>
      </c>
      <c r="I20" s="13">
        <v>30679</v>
      </c>
      <c r="J20" s="11">
        <f t="shared" si="2"/>
        <v>425720</v>
      </c>
    </row>
    <row r="21" spans="1:10" ht="17.25" customHeight="1">
      <c r="A21" s="12" t="s">
        <v>30</v>
      </c>
      <c r="B21" s="13">
        <f>ROUND(B$20*0.57,0)</f>
        <v>23484</v>
      </c>
      <c r="C21" s="13">
        <f>ROUND(C$20*0.57,0)</f>
        <v>36326</v>
      </c>
      <c r="D21" s="13">
        <f t="shared" ref="D21:I21" si="6">ROUND(D$20*0.57,0)</f>
        <v>40447</v>
      </c>
      <c r="E21" s="13">
        <f t="shared" si="6"/>
        <v>32297</v>
      </c>
      <c r="F21" s="13">
        <f t="shared" si="6"/>
        <v>26381</v>
      </c>
      <c r="G21" s="13">
        <f t="shared" si="6"/>
        <v>29875</v>
      </c>
      <c r="H21" s="13">
        <f t="shared" si="6"/>
        <v>36364</v>
      </c>
      <c r="I21" s="13">
        <f t="shared" si="6"/>
        <v>17487</v>
      </c>
      <c r="J21" s="11">
        <f t="shared" si="2"/>
        <v>242661</v>
      </c>
    </row>
    <row r="22" spans="1:10" ht="17.25" customHeight="1">
      <c r="A22" s="12" t="s">
        <v>31</v>
      </c>
      <c r="B22" s="13">
        <f>ROUND(B$20*0.43,0)</f>
        <v>17716</v>
      </c>
      <c r="C22" s="13">
        <f t="shared" ref="C22:I22" si="7">ROUND(C$20*0.43,0)</f>
        <v>27403</v>
      </c>
      <c r="D22" s="13">
        <f t="shared" si="7"/>
        <v>30512</v>
      </c>
      <c r="E22" s="13">
        <f t="shared" si="7"/>
        <v>24364</v>
      </c>
      <c r="F22" s="13">
        <f t="shared" si="7"/>
        <v>19902</v>
      </c>
      <c r="G22" s="13">
        <f t="shared" si="7"/>
        <v>22537</v>
      </c>
      <c r="H22" s="13">
        <f t="shared" si="7"/>
        <v>27433</v>
      </c>
      <c r="I22" s="13">
        <f t="shared" si="7"/>
        <v>13192</v>
      </c>
      <c r="J22" s="11">
        <f t="shared" si="2"/>
        <v>183059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6629</v>
      </c>
      <c r="J23" s="11">
        <f t="shared" si="2"/>
        <v>6629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2.7283779999999997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7.0928000000000005E-2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12006.23</v>
      </c>
      <c r="J31" s="24">
        <f t="shared" ref="J31:J69" si="9">SUM(B31:I31)</f>
        <v>12006.23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1410678.25</v>
      </c>
      <c r="C43" s="23">
        <f t="shared" ref="C43:I43" si="10">+C44+C52</f>
        <v>1953943.57</v>
      </c>
      <c r="D43" s="23">
        <f t="shared" si="10"/>
        <v>1881748.11</v>
      </c>
      <c r="E43" s="23">
        <f t="shared" si="10"/>
        <v>1425014.5399999998</v>
      </c>
      <c r="F43" s="23">
        <f t="shared" si="10"/>
        <v>1252947.44</v>
      </c>
      <c r="G43" s="23">
        <f t="shared" si="10"/>
        <v>1639006.8699999999</v>
      </c>
      <c r="H43" s="23">
        <f t="shared" si="10"/>
        <v>2517189.4099999997</v>
      </c>
      <c r="I43" s="23">
        <f t="shared" si="10"/>
        <v>1228028.76</v>
      </c>
      <c r="J43" s="23">
        <f t="shared" si="9"/>
        <v>13308556.949999999</v>
      </c>
    </row>
    <row r="44" spans="1:10" ht="17.25" customHeight="1">
      <c r="A44" s="16" t="s">
        <v>52</v>
      </c>
      <c r="B44" s="24">
        <f>SUM(B45:B51)</f>
        <v>1395706.49</v>
      </c>
      <c r="C44" s="24">
        <f t="shared" ref="C44:J44" si="11">SUM(C45:C51)</f>
        <v>1933485.73</v>
      </c>
      <c r="D44" s="24">
        <f t="shared" si="11"/>
        <v>1861393.29</v>
      </c>
      <c r="E44" s="24">
        <f t="shared" si="11"/>
        <v>1406107.8099999998</v>
      </c>
      <c r="F44" s="24">
        <f t="shared" si="11"/>
        <v>1233674.42</v>
      </c>
      <c r="G44" s="24">
        <f t="shared" si="11"/>
        <v>1621039.49</v>
      </c>
      <c r="H44" s="24">
        <f t="shared" si="11"/>
        <v>2491955.7999999998</v>
      </c>
      <c r="I44" s="24">
        <f t="shared" si="11"/>
        <v>1212854.79</v>
      </c>
      <c r="J44" s="24">
        <f t="shared" si="11"/>
        <v>13156217.820000002</v>
      </c>
    </row>
    <row r="45" spans="1:10" ht="17.25" customHeight="1">
      <c r="A45" s="37" t="s">
        <v>53</v>
      </c>
      <c r="B45" s="24">
        <f t="shared" ref="B45:I45" si="12">ROUND(B26*B7,2)</f>
        <v>1395706.49</v>
      </c>
      <c r="C45" s="24">
        <f t="shared" si="12"/>
        <v>1929197.74</v>
      </c>
      <c r="D45" s="24">
        <f t="shared" si="12"/>
        <v>1861393.29</v>
      </c>
      <c r="E45" s="24">
        <f t="shared" si="12"/>
        <v>1380660.16</v>
      </c>
      <c r="F45" s="24">
        <f t="shared" si="12"/>
        <v>1233674.42</v>
      </c>
      <c r="G45" s="24">
        <f t="shared" si="12"/>
        <v>1621039.49</v>
      </c>
      <c r="H45" s="24">
        <f t="shared" si="12"/>
        <v>2491955.7999999998</v>
      </c>
      <c r="I45" s="24">
        <f t="shared" si="12"/>
        <v>1200848.56</v>
      </c>
      <c r="J45" s="24">
        <f t="shared" si="9"/>
        <v>13114475.950000001</v>
      </c>
    </row>
    <row r="46" spans="1:10" ht="17.25" customHeight="1">
      <c r="A46" s="37" t="s">
        <v>54</v>
      </c>
      <c r="B46" s="20">
        <v>0</v>
      </c>
      <c r="C46" s="24">
        <f>ROUND(C27*C7,2)</f>
        <v>4287.99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4287.99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36553.74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36553.74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-11106.09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-11106.09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12006.23</v>
      </c>
      <c r="J49" s="24">
        <f>SUM(B49:I49)</f>
        <v>12006.23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+B57+B64+B84+B85</f>
        <v>-289033.98</v>
      </c>
      <c r="C56" s="38">
        <f t="shared" si="13"/>
        <v>-246346.49</v>
      </c>
      <c r="D56" s="38">
        <f t="shared" si="13"/>
        <v>-238304.55</v>
      </c>
      <c r="E56" s="38">
        <f t="shared" si="13"/>
        <v>511441.17000000004</v>
      </c>
      <c r="F56" s="38">
        <f t="shared" si="13"/>
        <v>-273284.98</v>
      </c>
      <c r="G56" s="38">
        <f t="shared" si="13"/>
        <v>-286015.74</v>
      </c>
      <c r="H56" s="38">
        <f t="shared" si="13"/>
        <v>-311687.03999999998</v>
      </c>
      <c r="I56" s="38">
        <f t="shared" si="13"/>
        <v>-185985.08</v>
      </c>
      <c r="J56" s="38">
        <f t="shared" si="9"/>
        <v>-1319216.69</v>
      </c>
    </row>
    <row r="57" spans="1:10" ht="18.75" customHeight="1">
      <c r="A57" s="16" t="s">
        <v>102</v>
      </c>
      <c r="B57" s="38">
        <f t="shared" ref="B57:I57" si="14">B58+B59+B60+B61+B62+B63</f>
        <v>-274976</v>
      </c>
      <c r="C57" s="38">
        <f t="shared" si="14"/>
        <v>-225735.91</v>
      </c>
      <c r="D57" s="38">
        <f t="shared" si="14"/>
        <v>-217885.41999999998</v>
      </c>
      <c r="E57" s="38">
        <f t="shared" si="14"/>
        <v>-130923</v>
      </c>
      <c r="F57" s="38">
        <f t="shared" si="14"/>
        <v>-258255.47999999998</v>
      </c>
      <c r="G57" s="38">
        <f t="shared" si="14"/>
        <v>-267030.98</v>
      </c>
      <c r="H57" s="38">
        <f t="shared" si="14"/>
        <v>-283332.94</v>
      </c>
      <c r="I57" s="38">
        <f t="shared" si="14"/>
        <v>-172113</v>
      </c>
      <c r="J57" s="38">
        <f t="shared" si="9"/>
        <v>-1830252.73</v>
      </c>
    </row>
    <row r="58" spans="1:10" ht="18.75" customHeight="1">
      <c r="A58" s="12" t="s">
        <v>103</v>
      </c>
      <c r="B58" s="38">
        <f>-ROUND(B9*$D$3,2)</f>
        <v>-162111</v>
      </c>
      <c r="C58" s="38">
        <f t="shared" ref="C58:I58" si="15">-ROUND(C9*$D$3,2)</f>
        <v>-214827</v>
      </c>
      <c r="D58" s="38">
        <f t="shared" si="15"/>
        <v>-185859</v>
      </c>
      <c r="E58" s="38">
        <f t="shared" si="15"/>
        <v>-130923</v>
      </c>
      <c r="F58" s="38">
        <f t="shared" si="15"/>
        <v>-134613</v>
      </c>
      <c r="G58" s="38">
        <f t="shared" si="15"/>
        <v>-156783</v>
      </c>
      <c r="H58" s="38">
        <f t="shared" si="15"/>
        <v>-208056</v>
      </c>
      <c r="I58" s="38">
        <f t="shared" si="15"/>
        <v>-172113</v>
      </c>
      <c r="J58" s="38">
        <f t="shared" si="9"/>
        <v>-1365285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-2607</v>
      </c>
      <c r="C60" s="52">
        <v>-1503</v>
      </c>
      <c r="D60" s="52">
        <v>-1056</v>
      </c>
      <c r="E60" s="20">
        <v>0</v>
      </c>
      <c r="F60" s="52">
        <v>-1860</v>
      </c>
      <c r="G60" s="52">
        <v>-1050</v>
      </c>
      <c r="H60" s="52">
        <v>-813</v>
      </c>
      <c r="I60" s="20">
        <v>0</v>
      </c>
      <c r="J60" s="38">
        <f t="shared" si="9"/>
        <v>-8889</v>
      </c>
    </row>
    <row r="61" spans="1:10" ht="18.75" customHeight="1">
      <c r="A61" s="12" t="s">
        <v>64</v>
      </c>
      <c r="B61" s="52">
        <v>-2076</v>
      </c>
      <c r="C61" s="52">
        <v>-1101</v>
      </c>
      <c r="D61" s="52">
        <v>-660</v>
      </c>
      <c r="E61" s="20">
        <v>0</v>
      </c>
      <c r="F61" s="52">
        <v>-1347</v>
      </c>
      <c r="G61" s="52">
        <v>-348</v>
      </c>
      <c r="H61" s="52">
        <v>-180</v>
      </c>
      <c r="I61" s="20">
        <v>0</v>
      </c>
      <c r="J61" s="38">
        <f t="shared" si="9"/>
        <v>-5712</v>
      </c>
    </row>
    <row r="62" spans="1:10" ht="18.75" customHeight="1">
      <c r="A62" s="12" t="s">
        <v>65</v>
      </c>
      <c r="B62" s="52">
        <v>-108098</v>
      </c>
      <c r="C62" s="52">
        <v>-8304.91</v>
      </c>
      <c r="D62" s="52">
        <v>-30310.42</v>
      </c>
      <c r="E62" s="20">
        <v>0</v>
      </c>
      <c r="F62" s="52">
        <v>-120211.48</v>
      </c>
      <c r="G62" s="52">
        <v>-108849.98</v>
      </c>
      <c r="H62" s="52">
        <v>-74283.94</v>
      </c>
      <c r="I62" s="20">
        <v>0</v>
      </c>
      <c r="J62" s="38">
        <f>SUM(B62:I62)</f>
        <v>-450058.73</v>
      </c>
    </row>
    <row r="63" spans="1:10" ht="18.75" customHeight="1">
      <c r="A63" s="12" t="s">
        <v>66</v>
      </c>
      <c r="B63" s="52">
        <v>-84</v>
      </c>
      <c r="C63" s="52">
        <v>0</v>
      </c>
      <c r="D63" s="20">
        <v>0</v>
      </c>
      <c r="E63" s="20">
        <v>0</v>
      </c>
      <c r="F63" s="20">
        <v>-224</v>
      </c>
      <c r="G63" s="20">
        <v>0</v>
      </c>
      <c r="H63" s="20">
        <v>0</v>
      </c>
      <c r="I63" s="20">
        <v>0</v>
      </c>
      <c r="J63" s="38">
        <f t="shared" si="9"/>
        <v>-308</v>
      </c>
    </row>
    <row r="64" spans="1:10" ht="18.75" customHeight="1">
      <c r="A64" s="16" t="s">
        <v>107</v>
      </c>
      <c r="B64" s="52">
        <f>SUM(B65:B83)</f>
        <v>-14057.98</v>
      </c>
      <c r="C64" s="52">
        <f t="shared" ref="C64:I64" si="16">SUM(C65:C83)</f>
        <v>-20610.579999999998</v>
      </c>
      <c r="D64" s="52">
        <f t="shared" si="16"/>
        <v>-20419.129999999997</v>
      </c>
      <c r="E64" s="52">
        <f t="shared" si="16"/>
        <v>642364.17000000004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511036.0400000001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-355.98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-1856.64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700000</v>
      </c>
      <c r="F77" s="20">
        <v>0</v>
      </c>
      <c r="G77" s="20">
        <v>0</v>
      </c>
      <c r="H77" s="20">
        <v>0</v>
      </c>
      <c r="I77" s="20">
        <v>0</v>
      </c>
      <c r="J77" s="53">
        <f t="shared" ref="J77" si="17">SUM(B77:I77)</f>
        <v>700000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120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ref="J86:J90" si="18">SUM(B86:I86)</f>
        <v>0</v>
      </c>
    </row>
    <row r="87" spans="1:10" ht="18.75" customHeight="1">
      <c r="A87" s="16" t="s">
        <v>111</v>
      </c>
      <c r="B87" s="25">
        <f t="shared" ref="B87:I87" si="19">+B88+B89</f>
        <v>1121644.27</v>
      </c>
      <c r="C87" s="25">
        <f t="shared" si="19"/>
        <v>1707597.08</v>
      </c>
      <c r="D87" s="25">
        <f t="shared" si="19"/>
        <v>1643443.5600000003</v>
      </c>
      <c r="E87" s="25">
        <f t="shared" si="19"/>
        <v>1936455.71</v>
      </c>
      <c r="F87" s="25">
        <f t="shared" si="19"/>
        <v>979662.46</v>
      </c>
      <c r="G87" s="25">
        <f t="shared" si="19"/>
        <v>1352991.13</v>
      </c>
      <c r="H87" s="25">
        <f t="shared" si="19"/>
        <v>2205502.3699999996</v>
      </c>
      <c r="I87" s="25">
        <f t="shared" si="19"/>
        <v>1042043.68</v>
      </c>
      <c r="J87" s="53">
        <f t="shared" si="18"/>
        <v>11989340.26</v>
      </c>
    </row>
    <row r="88" spans="1:10" ht="18.75" customHeight="1">
      <c r="A88" s="16" t="s">
        <v>110</v>
      </c>
      <c r="B88" s="25">
        <f t="shared" ref="B88:I88" si="20">+B44+B57+B64+B84</f>
        <v>1106672.51</v>
      </c>
      <c r="C88" s="25">
        <f t="shared" si="20"/>
        <v>1687139.24</v>
      </c>
      <c r="D88" s="25">
        <f t="shared" si="20"/>
        <v>1623088.7400000002</v>
      </c>
      <c r="E88" s="25">
        <f t="shared" si="20"/>
        <v>1917548.98</v>
      </c>
      <c r="F88" s="25">
        <f t="shared" si="20"/>
        <v>960389.44</v>
      </c>
      <c r="G88" s="25">
        <f t="shared" si="20"/>
        <v>1335023.75</v>
      </c>
      <c r="H88" s="25">
        <f t="shared" si="20"/>
        <v>2180268.7599999998</v>
      </c>
      <c r="I88" s="25">
        <f t="shared" si="20"/>
        <v>1026869.7100000001</v>
      </c>
      <c r="J88" s="53">
        <f t="shared" si="18"/>
        <v>11837001.130000001</v>
      </c>
    </row>
    <row r="89" spans="1:10" ht="18.75" customHeight="1">
      <c r="A89" s="16" t="s">
        <v>114</v>
      </c>
      <c r="B89" s="25">
        <f t="shared" ref="B89:I89" si="21">IF(+B52+B85+B90&lt;0,0,(B52+B85+B90))</f>
        <v>14971.76</v>
      </c>
      <c r="C89" s="25">
        <f t="shared" si="21"/>
        <v>20457.84</v>
      </c>
      <c r="D89" s="25">
        <f t="shared" si="21"/>
        <v>20354.82</v>
      </c>
      <c r="E89" s="20">
        <f t="shared" si="21"/>
        <v>18906.73</v>
      </c>
      <c r="F89" s="25">
        <f t="shared" si="21"/>
        <v>19273.02</v>
      </c>
      <c r="G89" s="20">
        <f t="shared" si="21"/>
        <v>17967.38</v>
      </c>
      <c r="H89" s="25">
        <f t="shared" si="21"/>
        <v>25233.61</v>
      </c>
      <c r="I89" s="20">
        <f t="shared" si="21"/>
        <v>15173.97</v>
      </c>
      <c r="J89" s="53">
        <f t="shared" si="18"/>
        <v>152339.13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f t="shared" si="18"/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11989340.25</v>
      </c>
    </row>
    <row r="96" spans="1:10" ht="18.75" customHeight="1">
      <c r="A96" s="27" t="s">
        <v>83</v>
      </c>
      <c r="B96" s="28">
        <v>136792.82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22">SUM(B96:I96)</f>
        <v>136792.82</v>
      </c>
    </row>
    <row r="97" spans="1:10" ht="18.75" customHeight="1">
      <c r="A97" s="27" t="s">
        <v>84</v>
      </c>
      <c r="B97" s="28">
        <v>984851.45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984851.45</v>
      </c>
    </row>
    <row r="98" spans="1:10" ht="18.75" customHeight="1">
      <c r="A98" s="27" t="s">
        <v>85</v>
      </c>
      <c r="B98" s="44">
        <v>0</v>
      </c>
      <c r="C98" s="28">
        <f>+C87</f>
        <v>1707597.08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1707597.08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1643443.5600000003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1643443.5600000003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689358.85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689358.85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255238.97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255238.97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983804.17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983804.17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8053.71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2"/>
        <v>8053.71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979662.46</v>
      </c>
      <c r="G104" s="44">
        <v>0</v>
      </c>
      <c r="H104" s="44">
        <v>0</v>
      </c>
      <c r="I104" s="44">
        <v>0</v>
      </c>
      <c r="J104" s="45">
        <f t="shared" si="22"/>
        <v>979662.46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169630.95</v>
      </c>
      <c r="H105" s="44">
        <v>0</v>
      </c>
      <c r="I105" s="44">
        <v>0</v>
      </c>
      <c r="J105" s="45">
        <f t="shared" si="22"/>
        <v>169630.95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236630.96</v>
      </c>
      <c r="H106" s="44">
        <v>0</v>
      </c>
      <c r="I106" s="44">
        <v>0</v>
      </c>
      <c r="J106" s="45">
        <f t="shared" si="22"/>
        <v>236630.96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352630.81</v>
      </c>
      <c r="H107" s="44">
        <v>0</v>
      </c>
      <c r="I107" s="44">
        <v>0</v>
      </c>
      <c r="J107" s="45">
        <f t="shared" si="22"/>
        <v>352630.81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594098.41</v>
      </c>
      <c r="H108" s="44">
        <v>0</v>
      </c>
      <c r="I108" s="44">
        <v>0</v>
      </c>
      <c r="J108" s="45">
        <f t="shared" si="22"/>
        <v>594098.41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647998.68999999994</v>
      </c>
      <c r="I109" s="44">
        <v>0</v>
      </c>
      <c r="J109" s="45">
        <f t="shared" si="22"/>
        <v>647998.68999999994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51468.84</v>
      </c>
      <c r="I110" s="44">
        <v>0</v>
      </c>
      <c r="J110" s="45">
        <f t="shared" si="22"/>
        <v>51468.84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352470.73</v>
      </c>
      <c r="I111" s="44">
        <v>0</v>
      </c>
      <c r="J111" s="45">
        <f t="shared" si="22"/>
        <v>352470.73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306738.56</v>
      </c>
      <c r="I112" s="44">
        <v>0</v>
      </c>
      <c r="J112" s="45">
        <f t="shared" si="22"/>
        <v>306738.56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846825.56</v>
      </c>
      <c r="I113" s="44">
        <v>0</v>
      </c>
      <c r="J113" s="45">
        <f t="shared" si="22"/>
        <v>846825.56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58">
        <f t="shared" si="22"/>
        <v>0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387380.74</v>
      </c>
      <c r="J115" s="45">
        <f t="shared" si="22"/>
        <v>387380.74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654662.93000000005</v>
      </c>
      <c r="J116" s="48">
        <f t="shared" si="22"/>
        <v>654662.93000000005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2013-09-09T20:58:59Z</dcterms:modified>
</cp:coreProperties>
</file>