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H64" i="8"/>
  <c r="G64"/>
  <c r="F64"/>
  <c r="E64"/>
  <c r="D64"/>
  <c r="C64"/>
  <c r="J77" l="1"/>
  <c r="J63"/>
  <c r="J62"/>
  <c r="J61"/>
  <c r="J60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5"/>
  <c r="J66"/>
  <c r="J67"/>
  <c r="J81"/>
  <c r="J86"/>
  <c r="B89"/>
  <c r="C89"/>
  <c r="D89"/>
  <c r="E89"/>
  <c r="F89"/>
  <c r="G89"/>
  <c r="H89"/>
  <c r="I89"/>
  <c r="J89"/>
  <c r="J90"/>
  <c r="J96"/>
  <c r="J97"/>
  <c r="J100"/>
  <c r="J101"/>
  <c r="J102"/>
  <c r="J103"/>
  <c r="J105"/>
  <c r="J106"/>
  <c r="J107"/>
  <c r="J108"/>
  <c r="J109"/>
  <c r="J110"/>
  <c r="J111"/>
  <c r="J112"/>
  <c r="J113"/>
  <c r="J114"/>
  <c r="J115"/>
  <c r="J116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J64"/>
  <c r="H56"/>
  <c r="F56"/>
  <c r="D56"/>
  <c r="I56"/>
  <c r="G56"/>
  <c r="E56"/>
  <c r="C56"/>
  <c r="J57"/>
  <c r="B56"/>
  <c r="H43"/>
  <c r="H88"/>
  <c r="H87" s="1"/>
  <c r="F43"/>
  <c r="F88"/>
  <c r="F87" s="1"/>
  <c r="F104" s="1"/>
  <c r="J104" s="1"/>
  <c r="D43"/>
  <c r="D88"/>
  <c r="D87" s="1"/>
  <c r="D99" s="1"/>
  <c r="J99" s="1"/>
  <c r="J8"/>
  <c r="J7" s="1"/>
  <c r="B7"/>
  <c r="B45" s="1"/>
  <c r="I88"/>
  <c r="I87" s="1"/>
  <c r="I43"/>
  <c r="G88"/>
  <c r="G87" s="1"/>
  <c r="G43"/>
  <c r="E48"/>
  <c r="J48" s="1"/>
  <c r="E45"/>
  <c r="C45"/>
  <c r="C46"/>
  <c r="J46" s="1"/>
  <c r="J9"/>
  <c r="C44" l="1"/>
  <c r="J56"/>
  <c r="E44"/>
  <c r="C88"/>
  <c r="C87" s="1"/>
  <c r="C98" s="1"/>
  <c r="J98" s="1"/>
  <c r="J95" s="1"/>
  <c r="C43"/>
  <c r="J45"/>
  <c r="J44" s="1"/>
  <c r="B44"/>
  <c r="B43" l="1"/>
  <c r="J43" s="1"/>
  <c r="B88"/>
  <c r="E88"/>
  <c r="E87" s="1"/>
  <c r="E43"/>
  <c r="B87" l="1"/>
  <c r="J87" s="1"/>
  <c r="J88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<sst xmlns="http://schemas.openxmlformats.org/spreadsheetml/2006/main" count="121" uniqueCount="121">
  <si>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</si>
  <si>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</si>
  <si>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</si>
  <si>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</si>
  <si>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</si>
  <si>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</si>
  <si>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</si>
  <si>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</si>
  <si>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</si>
  <si>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</si>
  <si>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</si>
  <si>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</si>
  <si>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</si>
  <si>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</si>
  <si>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</si>
  <si>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</si>
  <si>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</si>
  <si>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</si>
  <si>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</si>
  <si>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</si>
  <si>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</si>
  <si>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</si>
  <si>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</si>
  <si>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</si>
  <si>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</si>
  <si>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</si>
  <si>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</si>
  <si>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</si>
  <si>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</si>
  <si>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</si>
  <si>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</si>
  <si>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</si>
  <si>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</si>
  <si>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</si>
  <si>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</si>
  <si>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</si>
  <si>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</si>
  <si>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</si>
  <si>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</si>
  <si>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</si>
  <si>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</si>
  <si>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</si>
  <si>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</si>
  <si>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</si>
  <si>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</si>
  <si>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</si>
  <si>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</si>
  <si>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</si>
  <si>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</si>
  <si>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</si>
  <si>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</si>
  <si>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</si>
  <si>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</si>
  <si>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</si>
  <si>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</si>
  <si>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</si>
  <si>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</si>
  <si>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</si>
  <si>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</si>
  <si>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</si>
  <si>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</si>
  <si>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</si>
  <si>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</si>
  <si>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</si>
  <si>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</si>
  <si>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</si>
  <si>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</si>
  <si>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</si>
  <si>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</si>
  <si>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</si>
  <si>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</si>
  <si>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</si>
  <si>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</si>
  <si>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</si>
  <si>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</si>
  <si>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</si>
  <si>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</si>
  <si>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</si>
  <si>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</si>
  <si>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</si>
  <si>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</si>
  <si>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</si>
  <si>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</si>
  <si>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</si>
  <si>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</si>
  <si>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</si>
  <si>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</si>
  <si>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</si>
  <si>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</si>
  <si>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</si>
  <si>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</si>
  <si>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</si>
  <si>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</si>
  <si>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</si>
  <si>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</si>
  <si>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</si>
  <si>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</si>
  <si>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</si>
  <si>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</si>
  <si>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</si>
  <si>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</si>
  <si>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</si>
  <si>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</si>
  <si>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</si>
  <si>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</si>
  <si>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</si>
  <si>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</si>
  <si>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</si>
  <si>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</si>
  <si>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</si>
  <si>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</si>
  <si>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</si>
  <si>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</si>
  <si>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</si>
  <si>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</si>
  <si>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</si>
  <si>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</si>
  <si>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>OPERAÇÃO 01/09/13 - VENCIMENTO 06/09/13</t>
  </si>
  <si>
    <t xml:space="preserve">6.3. Revisão de Remuneração pelo Transporte Coletivo </t>
  </si>
  <si>
    <t xml:space="preserve">6.4. Revisão de Remuneração pelo Serviço Atende </t>
  </si>
  <si>
    <t xml:space="preserve">6.2.19. Acordo Trabalhista OAK Tree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</si>
</sst>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191305</v>
      </c>
      <c r="C7" s="9">
        <f t="shared" si="0"/>
        <v>229301</v>
      </c>
      <c r="D7" s="9">
        <f t="shared" si="0"/>
        <v>211529</v>
      </c>
      <c r="E7" s="9">
        <f t="shared" si="0"/>
        <v>174554</v>
      </c>
      <c r="F7" s="9">
        <f t="shared" si="0"/>
        <v>133350</v>
      </c>
      <c r="G7" s="9">
        <f t="shared" si="0"/>
        <v>266251</v>
      </c>
      <c r="H7" s="9">
        <f t="shared" si="0"/>
        <v>383252</v>
      </c>
      <c r="I7" s="9">
        <f t="shared" si="0"/>
        <v>131980</v>
      </c>
      <c r="J7" s="9">
        <f t="shared" si="0"/>
        <v>1721522</v>
      </c>
    </row>
    <row r="8" spans="1:10" ht="17.25" customHeight="1">
      <c r="A8" s="10" t="s">
        <v>34</v>
      </c>
      <c r="B8" s="11">
        <f>B9+B12</f>
        <v>109828</v>
      </c>
      <c r="C8" s="11">
        <f t="shared" ref="C8:I8" si="1">C9+C12</f>
        <v>136482</v>
      </c>
      <c r="D8" s="11">
        <f t="shared" si="1"/>
        <v>122637</v>
      </c>
      <c r="E8" s="11">
        <f t="shared" si="1"/>
        <v>96295</v>
      </c>
      <c r="F8" s="11">
        <f t="shared" si="1"/>
        <v>77998</v>
      </c>
      <c r="G8" s="11">
        <f t="shared" si="1"/>
        <v>140896</v>
      </c>
      <c r="H8" s="11">
        <f t="shared" si="1"/>
        <v>199133</v>
      </c>
      <c r="I8" s="11">
        <f t="shared" si="1"/>
        <v>79880</v>
      </c>
      <c r="J8" s="11">
        <f t="shared" ref="J8:J23" si="2">SUM(B8:I8)</f>
        <v>963149</v>
      </c>
    </row>
    <row r="9" spans="1:10" ht="17.25" customHeight="1">
      <c r="A9" s="15" t="s">
        <v>19</v>
      </c>
      <c r="B9" s="13">
        <f>+B10+B11</f>
        <v>23804</v>
      </c>
      <c r="C9" s="13">
        <f t="shared" ref="C9:I9" si="3">+C10+C11</f>
        <v>31621</v>
      </c>
      <c r="D9" s="13">
        <f t="shared" si="3"/>
        <v>28220</v>
      </c>
      <c r="E9" s="13">
        <f t="shared" si="3"/>
        <v>21127</v>
      </c>
      <c r="F9" s="13">
        <f t="shared" si="3"/>
        <v>16875</v>
      </c>
      <c r="G9" s="13">
        <f t="shared" si="3"/>
        <v>26478</v>
      </c>
      <c r="H9" s="13">
        <f t="shared" si="3"/>
        <v>27732</v>
      </c>
      <c r="I9" s="13">
        <f t="shared" si="3"/>
        <v>18114</v>
      </c>
      <c r="J9" s="11">
        <f t="shared" si="2"/>
        <v>193971</v>
      </c>
    </row>
    <row r="10" spans="1:10" ht="17.25" customHeight="1">
      <c r="A10" s="31" t="s">
        <v>20</v>
      </c>
      <c r="B10" s="13">
        <v>23804</v>
      </c>
      <c r="C10" s="13">
        <v>31621</v>
      </c>
      <c r="D10" s="13">
        <v>28220</v>
      </c>
      <c r="E10" s="13">
        <v>21127</v>
      </c>
      <c r="F10" s="13">
        <v>16875</v>
      </c>
      <c r="G10" s="13">
        <v>26478</v>
      </c>
      <c r="H10" s="13">
        <v>27732</v>
      </c>
      <c r="I10" s="13">
        <v>18114</v>
      </c>
      <c r="J10" s="11">
        <f>SUM(B10:I10)</f>
        <v>193971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86024</v>
      </c>
      <c r="C12" s="17">
        <f t="shared" si="4"/>
        <v>104861</v>
      </c>
      <c r="D12" s="17">
        <f t="shared" si="4"/>
        <v>94417</v>
      </c>
      <c r="E12" s="17">
        <f t="shared" si="4"/>
        <v>75168</v>
      </c>
      <c r="F12" s="17">
        <f t="shared" si="4"/>
        <v>61123</v>
      </c>
      <c r="G12" s="17">
        <f t="shared" si="4"/>
        <v>114418</v>
      </c>
      <c r="H12" s="17">
        <f t="shared" si="4"/>
        <v>171401</v>
      </c>
      <c r="I12" s="17">
        <f t="shared" si="4"/>
        <v>61766</v>
      </c>
      <c r="J12" s="11">
        <f t="shared" si="2"/>
        <v>769178</v>
      </c>
    </row>
    <row r="13" spans="1:10" ht="17.25" customHeight="1">
      <c r="A13" s="14" t="s">
        <v>22</v>
      </c>
      <c r="B13" s="13">
        <v>37781</v>
      </c>
      <c r="C13" s="13">
        <v>50418</v>
      </c>
      <c r="D13" s="13">
        <v>45821</v>
      </c>
      <c r="E13" s="13">
        <v>37520</v>
      </c>
      <c r="F13" s="13">
        <v>29430</v>
      </c>
      <c r="G13" s="13">
        <v>51275</v>
      </c>
      <c r="H13" s="13">
        <v>73766</v>
      </c>
      <c r="I13" s="13">
        <v>26120</v>
      </c>
      <c r="J13" s="11">
        <f t="shared" si="2"/>
        <v>352131</v>
      </c>
    </row>
    <row r="14" spans="1:10" ht="17.25" customHeight="1">
      <c r="A14" s="14" t="s">
        <v>23</v>
      </c>
      <c r="B14" s="13">
        <v>39149</v>
      </c>
      <c r="C14" s="13">
        <v>43084</v>
      </c>
      <c r="D14" s="13">
        <v>40184</v>
      </c>
      <c r="E14" s="13">
        <v>30451</v>
      </c>
      <c r="F14" s="13">
        <v>25490</v>
      </c>
      <c r="G14" s="13">
        <v>51771</v>
      </c>
      <c r="H14" s="13">
        <v>84121</v>
      </c>
      <c r="I14" s="13">
        <v>29750</v>
      </c>
      <c r="J14" s="11">
        <f t="shared" si="2"/>
        <v>344000</v>
      </c>
    </row>
    <row r="15" spans="1:10" ht="17.25" customHeight="1">
      <c r="A15" s="14" t="s">
        <v>24</v>
      </c>
      <c r="B15" s="13">
        <v>9094</v>
      </c>
      <c r="C15" s="13">
        <v>11359</v>
      </c>
      <c r="D15" s="13">
        <v>8412</v>
      </c>
      <c r="E15" s="13">
        <v>7197</v>
      </c>
      <c r="F15" s="13">
        <v>6203</v>
      </c>
      <c r="G15" s="13">
        <v>11372</v>
      </c>
      <c r="H15" s="13">
        <v>13514</v>
      </c>
      <c r="I15" s="13">
        <v>5896</v>
      </c>
      <c r="J15" s="11">
        <f t="shared" si="2"/>
        <v>73047</v>
      </c>
    </row>
    <row r="16" spans="1:10" ht="17.25" customHeight="1">
      <c r="A16" s="16" t="s">
        <v>25</v>
      </c>
      <c r="B16" s="11">
        <f>+B17+B18+B19</f>
        <v>65452</v>
      </c>
      <c r="C16" s="11">
        <f t="shared" ref="C16:I16" si="5">+C17+C18+C19</f>
        <v>69800</v>
      </c>
      <c r="D16" s="11">
        <f t="shared" si="5"/>
        <v>65344</v>
      </c>
      <c r="E16" s="11">
        <f t="shared" si="5"/>
        <v>54825</v>
      </c>
      <c r="F16" s="11">
        <f t="shared" si="5"/>
        <v>41197</v>
      </c>
      <c r="G16" s="11">
        <f t="shared" si="5"/>
        <v>103450</v>
      </c>
      <c r="H16" s="11">
        <f t="shared" si="5"/>
        <v>162631</v>
      </c>
      <c r="I16" s="11">
        <f t="shared" si="5"/>
        <v>43151</v>
      </c>
      <c r="J16" s="11">
        <f t="shared" si="2"/>
        <v>605850</v>
      </c>
    </row>
    <row r="17" spans="1:10" ht="17.25" customHeight="1">
      <c r="A17" s="12" t="s">
        <v>26</v>
      </c>
      <c r="B17" s="13">
        <v>35506</v>
      </c>
      <c r="C17" s="13">
        <v>41718</v>
      </c>
      <c r="D17" s="13">
        <v>38944</v>
      </c>
      <c r="E17" s="13">
        <v>32859</v>
      </c>
      <c r="F17" s="13">
        <v>24851</v>
      </c>
      <c r="G17" s="13">
        <v>56992</v>
      </c>
      <c r="H17" s="13">
        <v>82293</v>
      </c>
      <c r="I17" s="13">
        <v>23987</v>
      </c>
      <c r="J17" s="11">
        <f t="shared" si="2"/>
        <v>337150</v>
      </c>
    </row>
    <row r="18" spans="1:10" ht="17.25" customHeight="1">
      <c r="A18" s="12" t="s">
        <v>27</v>
      </c>
      <c r="B18" s="13">
        <v>24702</v>
      </c>
      <c r="C18" s="13">
        <v>22412</v>
      </c>
      <c r="D18" s="13">
        <v>21942</v>
      </c>
      <c r="E18" s="13">
        <v>17912</v>
      </c>
      <c r="F18" s="13">
        <v>13461</v>
      </c>
      <c r="G18" s="13">
        <v>38820</v>
      </c>
      <c r="H18" s="13">
        <v>70344</v>
      </c>
      <c r="I18" s="13">
        <v>16378</v>
      </c>
      <c r="J18" s="11">
        <f t="shared" si="2"/>
        <v>225971</v>
      </c>
    </row>
    <row r="19" spans="1:10" ht="17.25" customHeight="1">
      <c r="A19" s="12" t="s">
        <v>28</v>
      </c>
      <c r="B19" s="13">
        <v>5244</v>
      </c>
      <c r="C19" s="13">
        <v>5670</v>
      </c>
      <c r="D19" s="13">
        <v>4458</v>
      </c>
      <c r="E19" s="13">
        <v>4054</v>
      </c>
      <c r="F19" s="13">
        <v>2885</v>
      </c>
      <c r="G19" s="13">
        <v>7638</v>
      </c>
      <c r="H19" s="13">
        <v>9994</v>
      </c>
      <c r="I19" s="13">
        <v>2786</v>
      </c>
      <c r="J19" s="11">
        <f t="shared" si="2"/>
        <v>42729</v>
      </c>
    </row>
    <row r="20" spans="1:10" ht="17.25" customHeight="1">
      <c r="A20" s="16" t="s">
        <v>29</v>
      </c>
      <c r="B20" s="13">
        <v>16025</v>
      </c>
      <c r="C20" s="13">
        <v>23019</v>
      </c>
      <c r="D20" s="13">
        <v>23548</v>
      </c>
      <c r="E20" s="13">
        <v>23434</v>
      </c>
      <c r="F20" s="13">
        <v>14155</v>
      </c>
      <c r="G20" s="13">
        <v>21905</v>
      </c>
      <c r="H20" s="13">
        <v>21488</v>
      </c>
      <c r="I20" s="13">
        <v>8117</v>
      </c>
      <c r="J20" s="11">
        <f t="shared" si="2"/>
        <v>151691</v>
      </c>
    </row>
    <row r="21" spans="1:10" ht="17.25" customHeight="1">
      <c r="A21" s="12" t="s">
        <v>30</v>
      </c>
      <c r="B21" s="13">
        <f>ROUND(B$20*0.57,0)</f>
        <v>9134</v>
      </c>
      <c r="C21" s="13">
        <f>ROUND(C$20*0.57,0)</f>
        <v>13121</v>
      </c>
      <c r="D21" s="13">
        <f t="shared" ref="D21:I21" si="6">ROUND(D$20*0.57,0)</f>
        <v>13422</v>
      </c>
      <c r="E21" s="13">
        <f t="shared" si="6"/>
        <v>13357</v>
      </c>
      <c r="F21" s="13">
        <f t="shared" si="6"/>
        <v>8068</v>
      </c>
      <c r="G21" s="13">
        <f t="shared" si="6"/>
        <v>12486</v>
      </c>
      <c r="H21" s="13">
        <f t="shared" si="6"/>
        <v>12248</v>
      </c>
      <c r="I21" s="13">
        <f t="shared" si="6"/>
        <v>4627</v>
      </c>
      <c r="J21" s="11">
        <f t="shared" si="2"/>
        <v>86463</v>
      </c>
    </row>
    <row r="22" spans="1:10" ht="17.25" customHeight="1">
      <c r="A22" s="12" t="s">
        <v>31</v>
      </c>
      <c r="B22" s="13">
        <f>ROUND(B$20*0.43,0)</f>
        <v>6891</v>
      </c>
      <c r="C22" s="13">
        <f t="shared" ref="C22:I22" si="7">ROUND(C$20*0.43,0)</f>
        <v>9898</v>
      </c>
      <c r="D22" s="13">
        <f t="shared" si="7"/>
        <v>10126</v>
      </c>
      <c r="E22" s="13">
        <f t="shared" si="7"/>
        <v>10077</v>
      </c>
      <c r="F22" s="13">
        <f t="shared" si="7"/>
        <v>6087</v>
      </c>
      <c r="G22" s="13">
        <f t="shared" si="7"/>
        <v>9419</v>
      </c>
      <c r="H22" s="13">
        <f t="shared" si="7"/>
        <v>9240</v>
      </c>
      <c r="I22" s="13">
        <f t="shared" si="7"/>
        <v>3490</v>
      </c>
      <c r="J22" s="11">
        <f t="shared" si="2"/>
        <v>65228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832</v>
      </c>
      <c r="J23" s="11">
        <f t="shared" si="2"/>
        <v>832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2.7283779999999997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7.0928000000000005E-2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25129.48</v>
      </c>
      <c r="J31" s="24">
        <f t="shared" ref="J31:J67" si="9">SUM(B31:I31)</f>
        <v>25129.48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449406.28</v>
      </c>
      <c r="C43" s="23">
        <f t="shared" ref="C43:I43" si="10">+C44+C52</f>
        <v>614380.51</v>
      </c>
      <c r="D43" s="23">
        <f t="shared" si="10"/>
        <v>597300.16999999993</v>
      </c>
      <c r="E43" s="23">
        <f t="shared" si="10"/>
        <v>495156.02999999997</v>
      </c>
      <c r="F43" s="23">
        <f t="shared" si="10"/>
        <v>331005.32</v>
      </c>
      <c r="G43" s="23">
        <f t="shared" si="10"/>
        <v>658993.29</v>
      </c>
      <c r="H43" s="23">
        <f t="shared" si="10"/>
        <v>818986.83</v>
      </c>
      <c r="I43" s="23">
        <f t="shared" si="10"/>
        <v>339079.76999999996</v>
      </c>
      <c r="J43" s="23">
        <f t="shared" si="9"/>
        <v>4304308.1999999993</v>
      </c>
    </row>
    <row r="44" spans="1:10" ht="17.25" customHeight="1">
      <c r="A44" s="16" t="s">
        <v>52</v>
      </c>
      <c r="B44" s="24">
        <f>SUM(B45:B51)</f>
        <v>434434.52</v>
      </c>
      <c r="C44" s="24">
        <f t="shared" ref="C44:J44" si="11">SUM(C45:C51)</f>
        <v>593922.67000000004</v>
      </c>
      <c r="D44" s="24">
        <f t="shared" si="11"/>
        <v>576945.35</v>
      </c>
      <c r="E44" s="24">
        <f t="shared" si="11"/>
        <v>476249.3</v>
      </c>
      <c r="F44" s="24">
        <f t="shared" si="11"/>
        <v>311732.3</v>
      </c>
      <c r="G44" s="24">
        <f t="shared" si="11"/>
        <v>641025.91</v>
      </c>
      <c r="H44" s="24">
        <f t="shared" si="11"/>
        <v>793753.22</v>
      </c>
      <c r="I44" s="24">
        <f t="shared" si="11"/>
        <v>323905.8</v>
      </c>
      <c r="J44" s="24">
        <f t="shared" si="11"/>
        <v>4151969.0699999994</v>
      </c>
    </row>
    <row r="45" spans="1:10" ht="17.25" customHeight="1">
      <c r="A45" s="37" t="s">
        <v>53</v>
      </c>
      <c r="B45" s="24">
        <f t="shared" ref="B45:I45" si="12">ROUND(B26*B7,2)</f>
        <v>434434.52</v>
      </c>
      <c r="C45" s="24">
        <f t="shared" si="12"/>
        <v>592605.5</v>
      </c>
      <c r="D45" s="24">
        <f t="shared" si="12"/>
        <v>576945.35</v>
      </c>
      <c r="E45" s="24">
        <f t="shared" si="12"/>
        <v>467630.17</v>
      </c>
      <c r="F45" s="24">
        <f t="shared" si="12"/>
        <v>311732.3</v>
      </c>
      <c r="G45" s="24">
        <f t="shared" si="12"/>
        <v>641025.91</v>
      </c>
      <c r="H45" s="24">
        <f t="shared" si="12"/>
        <v>793753.22</v>
      </c>
      <c r="I45" s="24">
        <f t="shared" si="12"/>
        <v>298776.32000000001</v>
      </c>
      <c r="J45" s="24">
        <f t="shared" si="9"/>
        <v>4116903.2899999996</v>
      </c>
    </row>
    <row r="46" spans="1:10" ht="17.25" customHeight="1">
      <c r="A46" s="37" t="s">
        <v>54</v>
      </c>
      <c r="B46" s="20">
        <v>0</v>
      </c>
      <c r="C46" s="24">
        <f>ROUND(C27*C7,2)</f>
        <v>1317.17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1317.17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12380.77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12380.77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-3761.64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-3761.64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25129.48</v>
      </c>
      <c r="J49" s="24">
        <f>SUM(B49:I49)</f>
        <v>25129.48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>+B57+B64+B84+B85</f>
        <v>-71412</v>
      </c>
      <c r="C56" s="38">
        <f>+C57+C64+C84+C85</f>
        <v>-95065.91</v>
      </c>
      <c r="D56" s="38">
        <f>+D57+D64+D84+D85</f>
        <v>-85786.94</v>
      </c>
      <c r="E56" s="38">
        <f>+E57+E64+E84+E85</f>
        <v>-416086.48</v>
      </c>
      <c r="F56" s="38">
        <f>+F57+F64+F84+F85</f>
        <v>-52125.66</v>
      </c>
      <c r="G56" s="38">
        <f>+G57+G64+G84+G85</f>
        <v>-79827.33</v>
      </c>
      <c r="H56" s="38">
        <f>+H57+H64+H84+H85</f>
        <v>-83219.61</v>
      </c>
      <c r="I56" s="38">
        <f>+I57+I64+I84+I85</f>
        <v>-54342</v>
      </c>
      <c r="J56" s="38">
        <f t="shared" si="9"/>
        <v>-937865.92999999993</v>
      </c>
    </row>
    <row r="57" spans="1:10" ht="18.75" customHeight="1">
      <c r="A57" s="16" t="s">
        <v>102</v>
      </c>
      <c r="B57" s="38">
        <f t="shared" ref="B57:I57" si="13">B58+B59+B60+B61+B62+B63</f>
        <v>-71412</v>
      </c>
      <c r="C57" s="38">
        <f t="shared" si="13"/>
        <v>-94863</v>
      </c>
      <c r="D57" s="38">
        <f t="shared" si="13"/>
        <v>-84660</v>
      </c>
      <c r="E57" s="38">
        <f t="shared" si="13"/>
        <v>-63381</v>
      </c>
      <c r="F57" s="38">
        <f t="shared" si="13"/>
        <v>-50625</v>
      </c>
      <c r="G57" s="38">
        <f t="shared" si="13"/>
        <v>-79434</v>
      </c>
      <c r="H57" s="38">
        <f t="shared" si="13"/>
        <v>-83196</v>
      </c>
      <c r="I57" s="38">
        <f t="shared" si="13"/>
        <v>-54342</v>
      </c>
      <c r="J57" s="38">
        <f t="shared" si="9"/>
        <v>-581913</v>
      </c>
    </row>
    <row r="58" spans="1:10" ht="18.75" customHeight="1">
      <c r="A58" s="12" t="s">
        <v>103</v>
      </c>
      <c r="B58" s="38">
        <f>-ROUND(B9*$D$3,2)</f>
        <v>-71412</v>
      </c>
      <c r="C58" s="38">
        <f t="shared" ref="C58:I58" si="14">-ROUND(C9*$D$3,2)</f>
        <v>-94863</v>
      </c>
      <c r="D58" s="38">
        <f t="shared" si="14"/>
        <v>-84660</v>
      </c>
      <c r="E58" s="38">
        <f t="shared" si="14"/>
        <v>-63381</v>
      </c>
      <c r="F58" s="38">
        <f t="shared" si="14"/>
        <v>-50625</v>
      </c>
      <c r="G58" s="38">
        <f t="shared" si="14"/>
        <v>-79434</v>
      </c>
      <c r="H58" s="38">
        <f t="shared" si="14"/>
        <v>-83196</v>
      </c>
      <c r="I58" s="38">
        <f t="shared" si="14"/>
        <v>-54342</v>
      </c>
      <c r="J58" s="38">
        <f t="shared" si="9"/>
        <v>-581913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ref="J60:J63" si="15">SUM(B60:I60)</f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15"/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15"/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 t="shared" si="15"/>
        <v>0</v>
      </c>
    </row>
    <row r="64" spans="1:10" ht="18.75" customHeight="1">
      <c r="A64" s="16" t="s">
        <v>107</v>
      </c>
      <c r="B64" s="20">
        <v>0</v>
      </c>
      <c r="C64" s="52">
        <f>SUM(C65:C83)</f>
        <v>-202.91</v>
      </c>
      <c r="D64" s="52">
        <f t="shared" ref="D64:H64" si="16">SUM(D65:D83)</f>
        <v>-1126.9399999999998</v>
      </c>
      <c r="E64" s="52">
        <f t="shared" si="16"/>
        <v>-352705.48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20">
        <v>0</v>
      </c>
      <c r="J64" s="38">
        <f t="shared" si="9"/>
        <v>-355952.92999999993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-355.98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-1856.64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53"/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120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ref="J84:J91" si="18">SUM(B86:I86)</f>
        <v>0</v>
      </c>
    </row>
    <row r="87" spans="1:10" ht="18.75" customHeight="1">
      <c r="A87" s="16" t="s">
        <v>111</v>
      </c>
      <c r="B87" s="25">
        <f t="shared" ref="B87:I87" si="19">+B88+B89</f>
        <v>377994.28</v>
      </c>
      <c r="C87" s="25">
        <f t="shared" si="19"/>
        <v>519314.60000000009</v>
      </c>
      <c r="D87" s="25">
        <f t="shared" si="19"/>
        <v>511513.23</v>
      </c>
      <c r="E87" s="25">
        <f t="shared" si="19"/>
        <v>79069.55</v>
      </c>
      <c r="F87" s="25">
        <f t="shared" si="19"/>
        <v>278879.65999999997</v>
      </c>
      <c r="G87" s="25">
        <f t="shared" si="19"/>
        <v>579165.96000000008</v>
      </c>
      <c r="H87" s="25">
        <f t="shared" si="19"/>
        <v>735767.22</v>
      </c>
      <c r="I87" s="25">
        <f t="shared" si="19"/>
        <v>284737.76999999996</v>
      </c>
      <c r="J87" s="53">
        <f t="shared" si="18"/>
        <v>3366442.27</v>
      </c>
    </row>
    <row r="88" spans="1:10" ht="18.75" customHeight="1">
      <c r="A88" s="16" t="s">
        <v>110</v>
      </c>
      <c r="B88" s="25">
        <f>+B44+B57+B64+B84</f>
        <v>363022.52</v>
      </c>
      <c r="C88" s="25">
        <f>+C44+C57+C64+C84</f>
        <v>498856.76000000007</v>
      </c>
      <c r="D88" s="25">
        <f>+D44+D57+D64+D84</f>
        <v>491158.41</v>
      </c>
      <c r="E88" s="25">
        <f>+E44+E57+E64+E84</f>
        <v>60162.820000000007</v>
      </c>
      <c r="F88" s="25">
        <f>+F44+F57+F64+F84</f>
        <v>259606.63999999998</v>
      </c>
      <c r="G88" s="25">
        <f>+G44+G57+G64+G84</f>
        <v>561198.58000000007</v>
      </c>
      <c r="H88" s="25">
        <f>+H44+H57+H64+H84</f>
        <v>710533.61</v>
      </c>
      <c r="I88" s="25">
        <f>+I44+I57+I64+I84</f>
        <v>269563.8</v>
      </c>
      <c r="J88" s="53">
        <f t="shared" si="18"/>
        <v>3214103.1399999997</v>
      </c>
    </row>
    <row r="89" spans="1:10" ht="18.75" customHeight="1">
      <c r="A89" s="16" t="s">
        <v>114</v>
      </c>
      <c r="B89" s="25">
        <f>IF(+B52+B85+B90&lt;0,0,(B52+B85+B90))</f>
        <v>14971.76</v>
      </c>
      <c r="C89" s="25">
        <f>IF(+C52+C85+C90&lt;0,0,(C52+C85+C90))</f>
        <v>20457.84</v>
      </c>
      <c r="D89" s="25">
        <f>IF(+D52+D85+D90&lt;0,0,(D52+D85+D90))</f>
        <v>20354.82</v>
      </c>
      <c r="E89" s="20">
        <f>IF(+E52+E85+E90&lt;0,0,(E52+E85+E90))</f>
        <v>18906.73</v>
      </c>
      <c r="F89" s="25">
        <f>IF(+F52+F85+F90&lt;0,0,(F52+F85+F90))</f>
        <v>19273.02</v>
      </c>
      <c r="G89" s="20">
        <f>IF(+G52+G85+G90&lt;0,0,(G52+G85+G90))</f>
        <v>17967.38</v>
      </c>
      <c r="H89" s="25">
        <f>IF(+H52+H85+H90&lt;0,0,(H52+H85+H90))</f>
        <v>25233.61</v>
      </c>
      <c r="I89" s="20">
        <f>IF(+I52+I85+I90&lt;0,0,(I52+I85+I90))</f>
        <v>15173.97</v>
      </c>
      <c r="J89" s="53">
        <f t="shared" si="18"/>
        <v>152339.13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f t="shared" si="18"/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3366442.28</v>
      </c>
    </row>
    <row r="96" spans="1:10" ht="18.75" customHeight="1">
      <c r="A96" s="27" t="s">
        <v>83</v>
      </c>
      <c r="B96" s="28">
        <v>47194.65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20">SUM(B96:I96)</f>
        <v>47194.65</v>
      </c>
    </row>
    <row r="97" spans="1:10" ht="18.75" customHeight="1">
      <c r="A97" s="27" t="s">
        <v>84</v>
      </c>
      <c r="B97" s="28">
        <v>330799.63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0"/>
        <v>330799.63</v>
      </c>
    </row>
    <row r="98" spans="1:10" ht="18.75" customHeight="1">
      <c r="A98" s="27" t="s">
        <v>85</v>
      </c>
      <c r="B98" s="44">
        <v>0</v>
      </c>
      <c r="C98" s="28">
        <f>+C87</f>
        <v>519314.60000000009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0"/>
        <v>519314.60000000009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511513.23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511513.23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17008.03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17008.03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29335.29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29335.29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31932.07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31932.07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794.15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794.15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278879.65999999997</v>
      </c>
      <c r="G104" s="44">
        <v>0</v>
      </c>
      <c r="H104" s="44">
        <v>0</v>
      </c>
      <c r="I104" s="44">
        <v>0</v>
      </c>
      <c r="J104" s="45">
        <f t="shared" si="20"/>
        <v>278879.65999999997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69731.16</v>
      </c>
      <c r="H105" s="44">
        <v>0</v>
      </c>
      <c r="I105" s="44">
        <v>0</v>
      </c>
      <c r="J105" s="45">
        <f t="shared" si="20"/>
        <v>69731.16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99661.47</v>
      </c>
      <c r="H106" s="44">
        <v>0</v>
      </c>
      <c r="I106" s="44">
        <v>0</v>
      </c>
      <c r="J106" s="45">
        <f t="shared" si="20"/>
        <v>99661.47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143451.91</v>
      </c>
      <c r="H107" s="44">
        <v>0</v>
      </c>
      <c r="I107" s="44">
        <v>0</v>
      </c>
      <c r="J107" s="45">
        <f t="shared" si="20"/>
        <v>143451.91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266321.42</v>
      </c>
      <c r="H108" s="44">
        <v>0</v>
      </c>
      <c r="I108" s="44">
        <v>0</v>
      </c>
      <c r="J108" s="45">
        <f t="shared" si="20"/>
        <v>266321.42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202543.59</v>
      </c>
      <c r="I109" s="44">
        <v>0</v>
      </c>
      <c r="J109" s="45">
        <f t="shared" si="20"/>
        <v>202543.59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22071.62</v>
      </c>
      <c r="I110" s="44">
        <v>0</v>
      </c>
      <c r="J110" s="45">
        <f t="shared" si="20"/>
        <v>22071.62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119967.88</v>
      </c>
      <c r="I111" s="44">
        <v>0</v>
      </c>
      <c r="J111" s="45">
        <f t="shared" si="20"/>
        <v>119967.88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101632.07</v>
      </c>
      <c r="I112" s="44">
        <v>0</v>
      </c>
      <c r="J112" s="45">
        <f t="shared" si="20"/>
        <v>101632.07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289552.07</v>
      </c>
      <c r="I113" s="44">
        <v>0</v>
      </c>
      <c r="J113" s="45">
        <f t="shared" si="20"/>
        <v>289552.07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29638.7</v>
      </c>
      <c r="J114" s="45">
        <f t="shared" si="20"/>
        <v>29638.7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90489.49</v>
      </c>
      <c r="J115" s="45">
        <f t="shared" si="20"/>
        <v>90489.49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164609.59</v>
      </c>
      <c r="J116" s="48">
        <f t="shared" si="20"/>
        <v>164609.59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2013-09-05T21:23:53Z</dcterms:modified>
</cp:coreProperties>
</file>