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<sst xmlns="http://schemas.openxmlformats.org/spreadsheetml/2006/main" count="95" uniqueCount="95">
  <si>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</si>
  <si>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</si>
  <si>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</si>
  <si>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</si>
  <si>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</si>
  <si>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</si>
  <si>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</si>
  <si>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</si>
  <si>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</si>
  <si>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</si>
  <si>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</si>
  <si>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</si>
  <si>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</si>
  <si>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</si>
  <si>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</si>
  <si>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</si>
  <si>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</si>
  <si>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</si>
  <si>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</si>
  <si>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</si>
  <si>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</si>
  <si>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</si>
  <si>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</si>
  <si>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</si>
  <si>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</si>
  <si>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</si>
  <si>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</si>
  <si>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</si>
  <si>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</si>
  <si>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</si>
  <si>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</si>
  <si>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</si>
  <si>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</si>
  <si>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</si>
  <si>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</si>
  <si>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</si>
  <si>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</si>
  <si>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</si>
  <si>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</si>
  <si>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</si>
  <si>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</si>
  <si>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</si>
  <si>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</si>
  <si>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</si>
  <si>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</si>
  <si>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</si>
  <si>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</si>
  <si>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</si>
  <si>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</si>
  <si>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</si>
  <si>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</si>
  <si>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</si>
  <si>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</si>
  <si>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</si>
  <si>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</si>
  <si>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</si>
  <si>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</si>
  <si>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</si>
  <si>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</si>
  <si>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</si>
  <si>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</si>
  <si>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</si>
  <si>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</si>
  <si>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</si>
  <si>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</si>
  <si>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</si>
  <si>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</si>
  <si>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</si>
  <si>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</si>
  <si>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</si>
  <si>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</si>
  <si>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</si>
  <si>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</si>
  <si>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</si>
  <si>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</si>
  <si>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</si>
  <si>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</si>
  <si>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</si>
  <si>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</si>
  <si>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</si>
  <si>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</si>
  <si>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</si>
  <si>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</si>
  <si>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</si>
  <si>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</si>
  <si>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</si>
  <si>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</si>
  <si>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</si>
  <si>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</si>
  <si>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</si>
  <si>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31/10/13 - VENCIMENTO 07/11/13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</si>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</sst>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154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154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154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G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2" sqref="B92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530222</v>
      </c>
      <c r="C7" s="10">
        <f aca="true" t="shared" si="0" ref="C7:I7">C8+C16+C20</f>
        <v>417686</v>
      </c>
      <c r="D7" s="10">
        <f t="shared" si="0"/>
        <v>601567</v>
      </c>
      <c r="E7" s="10">
        <f t="shared" si="0"/>
        <v>766768</v>
      </c>
      <c r="F7" s="10">
        <f t="shared" si="0"/>
        <v>475790</v>
      </c>
      <c r="G7" s="10">
        <f t="shared" si="0"/>
        <v>752766</v>
      </c>
      <c r="H7" s="10">
        <f t="shared" si="0"/>
        <v>391867</v>
      </c>
      <c r="I7" s="10">
        <f t="shared" si="0"/>
        <v>268486</v>
      </c>
      <c r="J7" s="10">
        <f>+J8+J16+J20</f>
        <v>4205152</v>
      </c>
      <c r="L7" s="42"/>
    </row>
    <row r="8" spans="1:10" ht="15.75">
      <c r="A8" s="11" t="s">
        <v>22</v>
      </c>
      <c r="B8" s="12">
        <f>+B9+B12</f>
        <v>293792</v>
      </c>
      <c r="C8" s="12">
        <f>+C9+C12</f>
        <v>248406</v>
      </c>
      <c r="D8" s="12">
        <f aca="true" t="shared" si="1" ref="D8:I8">+D9+D12</f>
        <v>380413</v>
      </c>
      <c r="E8" s="12">
        <f t="shared" si="1"/>
        <v>451663</v>
      </c>
      <c r="F8" s="12">
        <f t="shared" si="1"/>
        <v>270799</v>
      </c>
      <c r="G8" s="12">
        <f t="shared" si="1"/>
        <v>436259</v>
      </c>
      <c r="H8" s="12">
        <f t="shared" si="1"/>
        <v>208636</v>
      </c>
      <c r="I8" s="12">
        <f t="shared" si="1"/>
        <v>161145</v>
      </c>
      <c r="J8" s="12">
        <f>SUM(B8:I8)</f>
        <v>2451113</v>
      </c>
    </row>
    <row r="9" spans="1:10" ht="15.75">
      <c r="A9" s="13" t="s">
        <v>23</v>
      </c>
      <c r="B9" s="14">
        <v>31931</v>
      </c>
      <c r="C9" s="14">
        <v>32372</v>
      </c>
      <c r="D9" s="14">
        <v>34436</v>
      </c>
      <c r="E9" s="14">
        <v>39746</v>
      </c>
      <c r="F9" s="14">
        <v>34218</v>
      </c>
      <c r="G9" s="14">
        <v>39727</v>
      </c>
      <c r="H9" s="14">
        <v>17733</v>
      </c>
      <c r="I9" s="14">
        <v>21903</v>
      </c>
      <c r="J9" s="12">
        <f aca="true" t="shared" si="2" ref="J9:J15">SUM(B9:I9)</f>
        <v>252066</v>
      </c>
    </row>
    <row r="10" spans="1:10" ht="15.75">
      <c r="A10" s="15" t="s">
        <v>24</v>
      </c>
      <c r="B10" s="14">
        <f>+B9-B11</f>
        <v>31931</v>
      </c>
      <c r="C10" s="14">
        <f aca="true" t="shared" si="3" ref="C10:I10">+C9-C11</f>
        <v>32372</v>
      </c>
      <c r="D10" s="14">
        <f t="shared" si="3"/>
        <v>34436</v>
      </c>
      <c r="E10" s="14">
        <f t="shared" si="3"/>
        <v>39746</v>
      </c>
      <c r="F10" s="14">
        <f t="shared" si="3"/>
        <v>34218</v>
      </c>
      <c r="G10" s="14">
        <f t="shared" si="3"/>
        <v>39727</v>
      </c>
      <c r="H10" s="14">
        <f t="shared" si="3"/>
        <v>17733</v>
      </c>
      <c r="I10" s="14">
        <f t="shared" si="3"/>
        <v>21903</v>
      </c>
      <c r="J10" s="12">
        <f t="shared" si="2"/>
        <v>252066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261861</v>
      </c>
      <c r="C12" s="14">
        <f aca="true" t="shared" si="4" ref="C12:I12">C13+C14+C15</f>
        <v>216034</v>
      </c>
      <c r="D12" s="14">
        <f t="shared" si="4"/>
        <v>345977</v>
      </c>
      <c r="E12" s="14">
        <f t="shared" si="4"/>
        <v>411917</v>
      </c>
      <c r="F12" s="14">
        <f t="shared" si="4"/>
        <v>236581</v>
      </c>
      <c r="G12" s="14">
        <f t="shared" si="4"/>
        <v>396532</v>
      </c>
      <c r="H12" s="14">
        <f t="shared" si="4"/>
        <v>190903</v>
      </c>
      <c r="I12" s="14">
        <f t="shared" si="4"/>
        <v>139242</v>
      </c>
      <c r="J12" s="12">
        <f t="shared" si="2"/>
        <v>2199047</v>
      </c>
    </row>
    <row r="13" spans="1:10" ht="15.75">
      <c r="A13" s="15" t="s">
        <v>27</v>
      </c>
      <c r="B13" s="14">
        <v>115666</v>
      </c>
      <c r="C13" s="14">
        <v>96819</v>
      </c>
      <c r="D13" s="14">
        <v>155201</v>
      </c>
      <c r="E13" s="14">
        <v>186324</v>
      </c>
      <c r="F13" s="14">
        <v>111089</v>
      </c>
      <c r="G13" s="14">
        <v>185216</v>
      </c>
      <c r="H13" s="14">
        <v>87149</v>
      </c>
      <c r="I13" s="14">
        <v>63375</v>
      </c>
      <c r="J13" s="12">
        <f t="shared" si="2"/>
        <v>1000839</v>
      </c>
    </row>
    <row r="14" spans="1:10" ht="15.75">
      <c r="A14" s="15" t="s">
        <v>28</v>
      </c>
      <c r="B14" s="14">
        <v>108824</v>
      </c>
      <c r="C14" s="14">
        <v>86347</v>
      </c>
      <c r="D14" s="14">
        <v>147703</v>
      </c>
      <c r="E14" s="14">
        <v>170271</v>
      </c>
      <c r="F14" s="14">
        <v>93845</v>
      </c>
      <c r="G14" s="14">
        <v>162551</v>
      </c>
      <c r="H14" s="14">
        <v>78482</v>
      </c>
      <c r="I14" s="14">
        <v>60191</v>
      </c>
      <c r="J14" s="12">
        <f t="shared" si="2"/>
        <v>908214</v>
      </c>
    </row>
    <row r="15" spans="1:10" ht="15.75">
      <c r="A15" s="15" t="s">
        <v>29</v>
      </c>
      <c r="B15" s="14">
        <v>37371</v>
      </c>
      <c r="C15" s="14">
        <v>32868</v>
      </c>
      <c r="D15" s="14">
        <v>43073</v>
      </c>
      <c r="E15" s="14">
        <v>55322</v>
      </c>
      <c r="F15" s="14">
        <v>31647</v>
      </c>
      <c r="G15" s="14">
        <v>48765</v>
      </c>
      <c r="H15" s="14">
        <v>25272</v>
      </c>
      <c r="I15" s="14">
        <v>15676</v>
      </c>
      <c r="J15" s="12">
        <f t="shared" si="2"/>
        <v>289994</v>
      </c>
    </row>
    <row r="16" spans="1:10" ht="15.75">
      <c r="A16" s="17" t="s">
        <v>30</v>
      </c>
      <c r="B16" s="18">
        <f>B17+B18+B19</f>
        <v>179888</v>
      </c>
      <c r="C16" s="18">
        <f aca="true" t="shared" si="5" ref="C16:I16">C17+C18+C19</f>
        <v>121978</v>
      </c>
      <c r="D16" s="18">
        <f t="shared" si="5"/>
        <v>148637</v>
      </c>
      <c r="E16" s="18">
        <f t="shared" si="5"/>
        <v>217307</v>
      </c>
      <c r="F16" s="18">
        <f t="shared" si="5"/>
        <v>149109</v>
      </c>
      <c r="G16" s="18">
        <f t="shared" si="5"/>
        <v>243144</v>
      </c>
      <c r="H16" s="18">
        <f t="shared" si="5"/>
        <v>150094</v>
      </c>
      <c r="I16" s="18">
        <f t="shared" si="5"/>
        <v>89820</v>
      </c>
      <c r="J16" s="12">
        <f aca="true" t="shared" si="6" ref="J16:J22">SUM(B16:I16)</f>
        <v>1299977</v>
      </c>
    </row>
    <row r="17" spans="1:10" ht="18.75" customHeight="1">
      <c r="A17" s="13" t="s">
        <v>31</v>
      </c>
      <c r="B17" s="14">
        <v>90007</v>
      </c>
      <c r="C17" s="14">
        <v>65577</v>
      </c>
      <c r="D17" s="14">
        <v>80098</v>
      </c>
      <c r="E17" s="14">
        <v>116262</v>
      </c>
      <c r="F17" s="14">
        <v>81881</v>
      </c>
      <c r="G17" s="14">
        <v>130770</v>
      </c>
      <c r="H17" s="14">
        <v>78124</v>
      </c>
      <c r="I17" s="14">
        <v>47070</v>
      </c>
      <c r="J17" s="12">
        <f t="shared" si="6"/>
        <v>689789</v>
      </c>
    </row>
    <row r="18" spans="1:10" ht="18.75" customHeight="1">
      <c r="A18" s="13" t="s">
        <v>32</v>
      </c>
      <c r="B18" s="14">
        <v>68583</v>
      </c>
      <c r="C18" s="14">
        <v>41476</v>
      </c>
      <c r="D18" s="14">
        <v>51396</v>
      </c>
      <c r="E18" s="14">
        <v>74545</v>
      </c>
      <c r="F18" s="14">
        <v>51299</v>
      </c>
      <c r="G18" s="14">
        <v>86714</v>
      </c>
      <c r="H18" s="14">
        <v>56710</v>
      </c>
      <c r="I18" s="14">
        <v>34869</v>
      </c>
      <c r="J18" s="12">
        <f t="shared" si="6"/>
        <v>465592</v>
      </c>
    </row>
    <row r="19" spans="1:10" ht="18.75" customHeight="1">
      <c r="A19" s="13" t="s">
        <v>33</v>
      </c>
      <c r="B19" s="14">
        <v>21298</v>
      </c>
      <c r="C19" s="14">
        <v>14925</v>
      </c>
      <c r="D19" s="14">
        <v>17143</v>
      </c>
      <c r="E19" s="14">
        <v>26500</v>
      </c>
      <c r="F19" s="14">
        <v>15929</v>
      </c>
      <c r="G19" s="14">
        <v>25660</v>
      </c>
      <c r="H19" s="14">
        <v>15260</v>
      </c>
      <c r="I19" s="14">
        <v>7881</v>
      </c>
      <c r="J19" s="12">
        <f t="shared" si="6"/>
        <v>144596</v>
      </c>
    </row>
    <row r="20" spans="1:10" ht="18.75" customHeight="1">
      <c r="A20" s="17" t="s">
        <v>34</v>
      </c>
      <c r="B20" s="14">
        <f>B21+B22</f>
        <v>56542</v>
      </c>
      <c r="C20" s="14">
        <f aca="true" t="shared" si="7" ref="C20:I20">C21+C22</f>
        <v>47302</v>
      </c>
      <c r="D20" s="14">
        <f t="shared" si="7"/>
        <v>72517</v>
      </c>
      <c r="E20" s="14">
        <f t="shared" si="7"/>
        <v>97798</v>
      </c>
      <c r="F20" s="14">
        <f t="shared" si="7"/>
        <v>55882</v>
      </c>
      <c r="G20" s="14">
        <f t="shared" si="7"/>
        <v>73363</v>
      </c>
      <c r="H20" s="14">
        <f t="shared" si="7"/>
        <v>33137</v>
      </c>
      <c r="I20" s="14">
        <f t="shared" si="7"/>
        <v>17521</v>
      </c>
      <c r="J20" s="12">
        <f t="shared" si="6"/>
        <v>454062</v>
      </c>
    </row>
    <row r="21" spans="1:10" ht="18.75" customHeight="1">
      <c r="A21" s="13" t="s">
        <v>35</v>
      </c>
      <c r="B21" s="14">
        <v>36187</v>
      </c>
      <c r="C21" s="14">
        <v>30273</v>
      </c>
      <c r="D21" s="14">
        <v>46411</v>
      </c>
      <c r="E21" s="14">
        <v>62591</v>
      </c>
      <c r="F21" s="14">
        <v>35764</v>
      </c>
      <c r="G21" s="14">
        <v>46952</v>
      </c>
      <c r="H21" s="14">
        <v>21208</v>
      </c>
      <c r="I21" s="14">
        <v>11213</v>
      </c>
      <c r="J21" s="12">
        <f t="shared" si="6"/>
        <v>290599</v>
      </c>
    </row>
    <row r="22" spans="1:10" ht="18.75" customHeight="1">
      <c r="A22" s="13" t="s">
        <v>36</v>
      </c>
      <c r="B22" s="14">
        <v>20355</v>
      </c>
      <c r="C22" s="14">
        <v>17029</v>
      </c>
      <c r="D22" s="14">
        <v>26106</v>
      </c>
      <c r="E22" s="14">
        <v>35207</v>
      </c>
      <c r="F22" s="14">
        <v>20118</v>
      </c>
      <c r="G22" s="14">
        <v>26411</v>
      </c>
      <c r="H22" s="14">
        <v>11929</v>
      </c>
      <c r="I22" s="14">
        <v>6308</v>
      </c>
      <c r="J22" s="12">
        <f t="shared" si="6"/>
        <v>163463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0.9596448529106676</v>
      </c>
      <c r="C28" s="23">
        <f aca="true" t="shared" si="8" ref="C28:I28">(((+C$8+C$16)*C$25)+(C$20*C$26))/C$7</f>
        <v>0.9641583548407178</v>
      </c>
      <c r="D28" s="23">
        <f t="shared" si="8"/>
        <v>0.9767103508004927</v>
      </c>
      <c r="E28" s="23">
        <f t="shared" si="8"/>
        <v>0.9759576260355154</v>
      </c>
      <c r="F28" s="23">
        <f t="shared" si="8"/>
        <v>0.9719174715735934</v>
      </c>
      <c r="G28" s="23">
        <f t="shared" si="8"/>
        <v>0.974173654229867</v>
      </c>
      <c r="H28" s="23">
        <f t="shared" si="8"/>
        <v>0.9130252401962912</v>
      </c>
      <c r="I28" s="23">
        <f t="shared" si="8"/>
        <v>0.9778906669249049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1.5012684078934484</v>
      </c>
      <c r="C31" s="26">
        <f aca="true" t="shared" si="9" ref="C31:I31">C28*C30</f>
        <v>1.4830683814159922</v>
      </c>
      <c r="D31" s="26">
        <f t="shared" si="9"/>
        <v>1.5178078851439658</v>
      </c>
      <c r="E31" s="26">
        <f t="shared" si="9"/>
        <v>1.5158573847583625</v>
      </c>
      <c r="F31" s="26">
        <f t="shared" si="9"/>
        <v>1.4691504500306438</v>
      </c>
      <c r="G31" s="26">
        <f t="shared" si="9"/>
        <v>1.5434807377618014</v>
      </c>
      <c r="H31" s="26">
        <f t="shared" si="9"/>
        <v>1.6576886261003863</v>
      </c>
      <c r="I31" s="26">
        <f t="shared" si="9"/>
        <v>1.8780390258292798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796005.54</v>
      </c>
      <c r="C37" s="29">
        <f aca="true" t="shared" si="12" ref="C37:I37">+C38+C39</f>
        <v>619456.9</v>
      </c>
      <c r="D37" s="29">
        <f t="shared" si="12"/>
        <v>913063.14</v>
      </c>
      <c r="E37" s="29">
        <f t="shared" si="12"/>
        <v>1162310.94</v>
      </c>
      <c r="F37" s="29">
        <f t="shared" si="12"/>
        <v>699007.09</v>
      </c>
      <c r="G37" s="29">
        <f t="shared" si="12"/>
        <v>1161879.82</v>
      </c>
      <c r="H37" s="29">
        <f t="shared" si="12"/>
        <v>649593.47</v>
      </c>
      <c r="I37" s="29">
        <f t="shared" si="12"/>
        <v>504227.19</v>
      </c>
      <c r="J37" s="29">
        <f t="shared" si="11"/>
        <v>6505544.09</v>
      </c>
      <c r="L37" s="43"/>
      <c r="M37" s="43"/>
    </row>
    <row r="38" spans="1:10" ht="15.75">
      <c r="A38" s="17" t="s">
        <v>73</v>
      </c>
      <c r="B38" s="30">
        <f>ROUND(+B7*B31,2)</f>
        <v>796005.54</v>
      </c>
      <c r="C38" s="30">
        <f aca="true" t="shared" si="13" ref="C38:I38">ROUND(+C7*C31,2)</f>
        <v>619456.9</v>
      </c>
      <c r="D38" s="30">
        <f t="shared" si="13"/>
        <v>913063.14</v>
      </c>
      <c r="E38" s="30">
        <f t="shared" si="13"/>
        <v>1162310.94</v>
      </c>
      <c r="F38" s="30">
        <f t="shared" si="13"/>
        <v>699007.09</v>
      </c>
      <c r="G38" s="30">
        <f t="shared" si="13"/>
        <v>1161879.82</v>
      </c>
      <c r="H38" s="30">
        <f t="shared" si="13"/>
        <v>649593.47</v>
      </c>
      <c r="I38" s="30">
        <f t="shared" si="13"/>
        <v>504227.19</v>
      </c>
      <c r="J38" s="30">
        <f>SUM(B38:I38)</f>
        <v>6505544.09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-107172.62000000001</v>
      </c>
      <c r="C41" s="31">
        <f t="shared" si="15"/>
        <v>-115505.67</v>
      </c>
      <c r="D41" s="31">
        <f t="shared" si="15"/>
        <v>-100689.45000000001</v>
      </c>
      <c r="E41" s="31">
        <f t="shared" si="15"/>
        <v>-129082.87</v>
      </c>
      <c r="F41" s="31">
        <f t="shared" si="15"/>
        <v>-97385.41</v>
      </c>
      <c r="G41" s="31">
        <f t="shared" si="15"/>
        <v>-151358.27999999997</v>
      </c>
      <c r="H41" s="31">
        <f t="shared" si="15"/>
        <v>-75600.77</v>
      </c>
      <c r="I41" s="31">
        <f t="shared" si="15"/>
        <v>-66266.31</v>
      </c>
      <c r="J41" s="31">
        <f t="shared" si="15"/>
        <v>-843061.3799999999</v>
      </c>
      <c r="L41" s="49"/>
    </row>
    <row r="42" spans="1:12" ht="15.75">
      <c r="A42" s="17" t="s">
        <v>44</v>
      </c>
      <c r="B42" s="32">
        <f>B43+B44</f>
        <v>-95793</v>
      </c>
      <c r="C42" s="32">
        <f aca="true" t="shared" si="16" ref="C42:I42">C43+C44</f>
        <v>-97116</v>
      </c>
      <c r="D42" s="32">
        <f t="shared" si="16"/>
        <v>-103308</v>
      </c>
      <c r="E42" s="32">
        <f t="shared" si="16"/>
        <v>-119238</v>
      </c>
      <c r="F42" s="32">
        <f t="shared" si="16"/>
        <v>-102654</v>
      </c>
      <c r="G42" s="32">
        <f t="shared" si="16"/>
        <v>-119181</v>
      </c>
      <c r="H42" s="32">
        <f t="shared" si="16"/>
        <v>-53199</v>
      </c>
      <c r="I42" s="32">
        <f t="shared" si="16"/>
        <v>-65709</v>
      </c>
      <c r="J42" s="31">
        <f t="shared" si="11"/>
        <v>-756198</v>
      </c>
      <c r="L42" s="49"/>
    </row>
    <row r="43" spans="1:12" ht="15.75">
      <c r="A43" s="13" t="s">
        <v>69</v>
      </c>
      <c r="B43" s="20">
        <f aca="true" t="shared" si="17" ref="B43:I43">ROUND(-B9*$D$3,2)</f>
        <v>-95793</v>
      </c>
      <c r="C43" s="20">
        <f t="shared" si="17"/>
        <v>-97116</v>
      </c>
      <c r="D43" s="20">
        <f t="shared" si="17"/>
        <v>-103308</v>
      </c>
      <c r="E43" s="20">
        <f t="shared" si="17"/>
        <v>-119238</v>
      </c>
      <c r="F43" s="20">
        <f t="shared" si="17"/>
        <v>-102654</v>
      </c>
      <c r="G43" s="20">
        <f t="shared" si="17"/>
        <v>-119181</v>
      </c>
      <c r="H43" s="20">
        <f t="shared" si="17"/>
        <v>-53199</v>
      </c>
      <c r="I43" s="20">
        <f t="shared" si="17"/>
        <v>-65709</v>
      </c>
      <c r="J43" s="56">
        <f t="shared" si="11"/>
        <v>-756198</v>
      </c>
      <c r="L43" s="49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-29068.99</v>
      </c>
      <c r="C45" s="32">
        <f t="shared" si="19"/>
        <v>-31755.27</v>
      </c>
      <c r="D45" s="32">
        <f t="shared" si="19"/>
        <v>-16901.66</v>
      </c>
      <c r="E45" s="32">
        <f t="shared" si="19"/>
        <v>-34784.66</v>
      </c>
      <c r="F45" s="32">
        <f t="shared" si="19"/>
        <v>-9363.32</v>
      </c>
      <c r="G45" s="32">
        <f t="shared" si="19"/>
        <v>-58017.11</v>
      </c>
      <c r="H45" s="32">
        <f t="shared" si="19"/>
        <v>-36989.55</v>
      </c>
      <c r="I45" s="32">
        <f t="shared" si="19"/>
        <v>-11850.12</v>
      </c>
      <c r="J45" s="32">
        <f t="shared" si="19"/>
        <v>-228730.68</v>
      </c>
      <c r="L45" s="49"/>
    </row>
    <row r="46" spans="1:10" ht="15.75">
      <c r="A46" s="13" t="s">
        <v>62</v>
      </c>
      <c r="B46" s="27">
        <v>-29068.99</v>
      </c>
      <c r="C46" s="27">
        <v>-31755.27</v>
      </c>
      <c r="D46" s="27">
        <v>-16901.66</v>
      </c>
      <c r="E46" s="27">
        <v>-34784.66</v>
      </c>
      <c r="F46" s="27">
        <v>-9363.32</v>
      </c>
      <c r="G46" s="27">
        <v>-58017.11</v>
      </c>
      <c r="H46" s="27">
        <v>-36989.55</v>
      </c>
      <c r="I46" s="27">
        <v>-11850.12</v>
      </c>
      <c r="J46" s="27">
        <f t="shared" si="11"/>
        <v>-228730.68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688832.92</v>
      </c>
      <c r="C53" s="35">
        <f t="shared" si="20"/>
        <v>503951.23000000004</v>
      </c>
      <c r="D53" s="35">
        <f t="shared" si="20"/>
        <v>812373.69</v>
      </c>
      <c r="E53" s="35">
        <f t="shared" si="20"/>
        <v>1033228.07</v>
      </c>
      <c r="F53" s="35">
        <f t="shared" si="20"/>
        <v>601621.6799999999</v>
      </c>
      <c r="G53" s="35">
        <f t="shared" si="20"/>
        <v>1010521.54</v>
      </c>
      <c r="H53" s="35">
        <f t="shared" si="20"/>
        <v>573992.7</v>
      </c>
      <c r="I53" s="35">
        <f t="shared" si="20"/>
        <v>437960.88</v>
      </c>
      <c r="J53" s="35">
        <f>SUM(B53:I53)</f>
        <v>5662482.71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5662482.699999999</v>
      </c>
      <c r="L56" s="43"/>
    </row>
    <row r="57" spans="1:10" ht="17.25" customHeight="1">
      <c r="A57" s="17" t="s">
        <v>48</v>
      </c>
      <c r="B57" s="45">
        <v>90079.12</v>
      </c>
      <c r="C57" s="45">
        <v>98285.84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188364.96</v>
      </c>
    </row>
    <row r="58" spans="1:10" ht="17.25" customHeight="1">
      <c r="A58" s="17" t="s">
        <v>54</v>
      </c>
      <c r="B58" s="45">
        <v>283693.47</v>
      </c>
      <c r="C58" s="45">
        <v>210171.43</v>
      </c>
      <c r="D58" s="44">
        <v>0</v>
      </c>
      <c r="E58" s="45">
        <v>33874.1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527739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75508.35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75508.35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112135.78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112135.78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38478.8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38478.8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37477.72</v>
      </c>
      <c r="E62" s="44">
        <v>0</v>
      </c>
      <c r="F62" s="45">
        <v>70841.98</v>
      </c>
      <c r="G62" s="44">
        <v>0</v>
      </c>
      <c r="H62" s="44">
        <v>0</v>
      </c>
      <c r="I62" s="44">
        <v>0</v>
      </c>
      <c r="J62" s="35">
        <f t="shared" si="21"/>
        <v>108319.7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57940.03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57940.03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62363.11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62363.11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12539.13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12539.13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183720.48</v>
      </c>
      <c r="G66" s="44">
        <v>0</v>
      </c>
      <c r="H66" s="44">
        <v>0</v>
      </c>
      <c r="I66" s="44">
        <v>0</v>
      </c>
      <c r="J66" s="35">
        <f t="shared" si="21"/>
        <v>183720.48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144052.89</v>
      </c>
      <c r="H67" s="45">
        <v>164437.88</v>
      </c>
      <c r="I67" s="44">
        <v>0</v>
      </c>
      <c r="J67" s="32">
        <f t="shared" si="21"/>
        <v>308490.77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230625.14</v>
      </c>
      <c r="H68" s="44">
        <v>0</v>
      </c>
      <c r="I68" s="44">
        <v>0</v>
      </c>
      <c r="J68" s="35">
        <f t="shared" si="21"/>
        <v>230625.14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104659.2</v>
      </c>
      <c r="J69" s="32">
        <f t="shared" si="21"/>
        <v>104659.2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89264.42</v>
      </c>
      <c r="J70" s="35">
        <f t="shared" si="21"/>
        <v>89264.42</v>
      </c>
    </row>
    <row r="71" spans="1:10" ht="17.25" customHeight="1">
      <c r="A71" s="41" t="s">
        <v>67</v>
      </c>
      <c r="B71" s="39">
        <v>315060.33</v>
      </c>
      <c r="C71" s="39">
        <v>195493.95</v>
      </c>
      <c r="D71" s="39">
        <v>548773.04</v>
      </c>
      <c r="E71" s="39">
        <v>866511.7</v>
      </c>
      <c r="F71" s="39">
        <v>347059.23</v>
      </c>
      <c r="G71" s="39">
        <v>635843.51</v>
      </c>
      <c r="H71" s="39">
        <v>409554.82</v>
      </c>
      <c r="I71" s="39">
        <v>244037.25</v>
      </c>
      <c r="J71" s="39">
        <f>SUM(B71:I71)</f>
        <v>3562333.8299999996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1.592093285649524</v>
      </c>
      <c r="C75" s="54">
        <v>1.5601227851771005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1.480348155384412</v>
      </c>
      <c r="C76" s="54">
        <v>1.4529866381720862</v>
      </c>
      <c r="D76" s="54"/>
      <c r="E76" s="54">
        <v>1.622663483141012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1.4203038102057008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1.4948772226570062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1.8827650367806146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1.6900237698490495</v>
      </c>
      <c r="E80" s="54">
        <v>0</v>
      </c>
      <c r="F80" s="54">
        <v>1.5163519651407542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1.3790281320468745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1.4896586522322928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1.7750012573555298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1.4594312746959186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1.4841218992840128</v>
      </c>
      <c r="H85" s="54">
        <v>1.6576886290501625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1.624890886923758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1.8366742734818347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1.9022140783230652</v>
      </c>
      <c r="J88" s="39"/>
    </row>
    <row r="89" spans="1:10" ht="57" customHeight="1">
      <c r="A89" s="64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30" customHeight="1">
      <c r="A90" s="1" t="s">
        <v>94</v>
      </c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2013-11-07T17:27:19Z</dcterms:modified>
  <cp:category/>
  <cp:version/>
  <cp:contentType/>
  <cp:contentStatus/>
</cp:coreProperties>
</file>