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<sst xmlns="http://schemas.openxmlformats.org/spreadsheetml/2006/main" count="94" uniqueCount="94">
  <si>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</si>
  <si>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</si>
  <si>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</si>
  <si>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</si>
  <si>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</si>
  <si>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</si>
  <si>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</si>
  <si>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</si>
  <si>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</si>
  <si>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</si>
  <si>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</si>
  <si>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</si>
  <si>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</si>
  <si>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</si>
  <si>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</si>
  <si>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</si>
  <si>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</si>
  <si>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</si>
  <si>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</si>
  <si>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</si>
  <si>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</si>
  <si>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</si>
  <si>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</si>
  <si>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</si>
  <si>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</si>
  <si>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</si>
  <si>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</si>
  <si>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</si>
  <si>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</si>
  <si>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</si>
  <si>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</si>
  <si>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</si>
  <si>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</si>
  <si>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</si>
  <si>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</si>
  <si>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</si>
  <si>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</si>
  <si>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</si>
  <si>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</si>
  <si>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</si>
  <si>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</si>
  <si>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</si>
  <si>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</si>
  <si>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</si>
  <si>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</si>
  <si>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</si>
  <si>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</si>
  <si>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</si>
  <si>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</si>
  <si>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</si>
  <si>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</si>
  <si>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</si>
  <si>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</si>
  <si>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</si>
  <si>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</si>
  <si>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</si>
  <si>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</si>
  <si>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</si>
  <si>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</si>
  <si>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</si>
  <si>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</si>
  <si>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</si>
  <si>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</si>
  <si>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</si>
  <si>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</si>
  <si>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</si>
  <si>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</si>
  <si>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</si>
  <si>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</si>
  <si>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</si>
  <si>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</si>
  <si>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</si>
  <si>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</si>
  <si>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</si>
  <si>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</si>
  <si>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</si>
  <si>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</si>
  <si>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</si>
  <si>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</si>
  <si>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</si>
  <si>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</si>
  <si>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</si>
  <si>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</si>
  <si>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</si>
  <si>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</si>
  <si>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</si>
  <si>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</si>
  <si>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</si>
  <si>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</si>
  <si>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</si>
  <si>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</si>
  <si>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</si>
  <si>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</si>
  <si>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27/10/13 - VENCIMENTO 01/11/13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</si>
</sst>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225156</v>
      </c>
      <c r="C7" s="10">
        <f aca="true" t="shared" si="0" ref="C7:I7">C8+C16+C20</f>
        <v>167054</v>
      </c>
      <c r="D7" s="10">
        <f t="shared" si="0"/>
        <v>260907</v>
      </c>
      <c r="E7" s="10">
        <f t="shared" si="0"/>
        <v>334109</v>
      </c>
      <c r="F7" s="10">
        <f t="shared" si="0"/>
        <v>182967</v>
      </c>
      <c r="G7" s="10">
        <f t="shared" si="0"/>
        <v>345235</v>
      </c>
      <c r="H7" s="10">
        <f t="shared" si="0"/>
        <v>208877</v>
      </c>
      <c r="I7" s="10">
        <f t="shared" si="0"/>
        <v>103872</v>
      </c>
      <c r="J7" s="10">
        <f>+J8+J16+J20</f>
        <v>1828177</v>
      </c>
      <c r="L7" s="42"/>
    </row>
    <row r="8" spans="1:10" ht="15.75">
      <c r="A8" s="11" t="s">
        <v>22</v>
      </c>
      <c r="B8" s="12">
        <f>+B9+B12</f>
        <v>124928</v>
      </c>
      <c r="C8" s="12">
        <f>+C9+C12</f>
        <v>97633</v>
      </c>
      <c r="D8" s="12">
        <f aca="true" t="shared" si="1" ref="D8:I8">+D9+D12</f>
        <v>158966</v>
      </c>
      <c r="E8" s="12">
        <f t="shared" si="1"/>
        <v>190245</v>
      </c>
      <c r="F8" s="12">
        <f t="shared" si="1"/>
        <v>106426</v>
      </c>
      <c r="G8" s="12">
        <f t="shared" si="1"/>
        <v>194600</v>
      </c>
      <c r="H8" s="12">
        <f t="shared" si="1"/>
        <v>112590</v>
      </c>
      <c r="I8" s="12">
        <f t="shared" si="1"/>
        <v>61882</v>
      </c>
      <c r="J8" s="12">
        <f>SUM(B8:I8)</f>
        <v>1047270</v>
      </c>
    </row>
    <row r="9" spans="1:10" ht="15.75">
      <c r="A9" s="13" t="s">
        <v>23</v>
      </c>
      <c r="B9" s="14">
        <v>22817</v>
      </c>
      <c r="C9" s="14">
        <v>20863</v>
      </c>
      <c r="D9" s="14">
        <v>26519</v>
      </c>
      <c r="E9" s="14">
        <v>29853</v>
      </c>
      <c r="F9" s="14">
        <v>22131</v>
      </c>
      <c r="G9" s="14">
        <v>29857</v>
      </c>
      <c r="H9" s="14">
        <v>15879</v>
      </c>
      <c r="I9" s="14">
        <v>11927</v>
      </c>
      <c r="J9" s="12">
        <f aca="true" t="shared" si="2" ref="J9:J15">SUM(B9:I9)</f>
        <v>179846</v>
      </c>
    </row>
    <row r="10" spans="1:10" ht="15.75">
      <c r="A10" s="15" t="s">
        <v>24</v>
      </c>
      <c r="B10" s="14">
        <f>+B9-B11</f>
        <v>22817</v>
      </c>
      <c r="C10" s="14">
        <f aca="true" t="shared" si="3" ref="C10:I10">+C9-C11</f>
        <v>20863</v>
      </c>
      <c r="D10" s="14">
        <f t="shared" si="3"/>
        <v>26519</v>
      </c>
      <c r="E10" s="14">
        <f t="shared" si="3"/>
        <v>29853</v>
      </c>
      <c r="F10" s="14">
        <f t="shared" si="3"/>
        <v>22131</v>
      </c>
      <c r="G10" s="14">
        <f t="shared" si="3"/>
        <v>29857</v>
      </c>
      <c r="H10" s="14">
        <f t="shared" si="3"/>
        <v>15879</v>
      </c>
      <c r="I10" s="14">
        <f t="shared" si="3"/>
        <v>11927</v>
      </c>
      <c r="J10" s="12">
        <f t="shared" si="2"/>
        <v>179846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102111</v>
      </c>
      <c r="C12" s="14">
        <f aca="true" t="shared" si="4" ref="C12:I12">C13+C14+C15</f>
        <v>76770</v>
      </c>
      <c r="D12" s="14">
        <f t="shared" si="4"/>
        <v>132447</v>
      </c>
      <c r="E12" s="14">
        <f t="shared" si="4"/>
        <v>160392</v>
      </c>
      <c r="F12" s="14">
        <f t="shared" si="4"/>
        <v>84295</v>
      </c>
      <c r="G12" s="14">
        <f t="shared" si="4"/>
        <v>164743</v>
      </c>
      <c r="H12" s="14">
        <f t="shared" si="4"/>
        <v>96711</v>
      </c>
      <c r="I12" s="14">
        <f t="shared" si="4"/>
        <v>49955</v>
      </c>
      <c r="J12" s="12">
        <f t="shared" si="2"/>
        <v>867424</v>
      </c>
    </row>
    <row r="13" spans="1:10" ht="15.75">
      <c r="A13" s="15" t="s">
        <v>27</v>
      </c>
      <c r="B13" s="14">
        <v>46946</v>
      </c>
      <c r="C13" s="14">
        <v>36439</v>
      </c>
      <c r="D13" s="14">
        <v>62633</v>
      </c>
      <c r="E13" s="14">
        <v>75803</v>
      </c>
      <c r="F13" s="14">
        <v>40424</v>
      </c>
      <c r="G13" s="14">
        <v>77729</v>
      </c>
      <c r="H13" s="14">
        <v>44742</v>
      </c>
      <c r="I13" s="14">
        <v>22127</v>
      </c>
      <c r="J13" s="12">
        <f t="shared" si="2"/>
        <v>406843</v>
      </c>
    </row>
    <row r="14" spans="1:10" ht="15.75">
      <c r="A14" s="15" t="s">
        <v>28</v>
      </c>
      <c r="B14" s="14">
        <v>41788</v>
      </c>
      <c r="C14" s="14">
        <v>29257</v>
      </c>
      <c r="D14" s="14">
        <v>54005</v>
      </c>
      <c r="E14" s="14">
        <v>63297</v>
      </c>
      <c r="F14" s="14">
        <v>33054</v>
      </c>
      <c r="G14" s="14">
        <v>67403</v>
      </c>
      <c r="H14" s="14">
        <v>41406</v>
      </c>
      <c r="I14" s="14">
        <v>22947</v>
      </c>
      <c r="J14" s="12">
        <f t="shared" si="2"/>
        <v>353157</v>
      </c>
    </row>
    <row r="15" spans="1:10" ht="15.75">
      <c r="A15" s="15" t="s">
        <v>29</v>
      </c>
      <c r="B15" s="14">
        <v>13377</v>
      </c>
      <c r="C15" s="14">
        <v>11074</v>
      </c>
      <c r="D15" s="14">
        <v>15809</v>
      </c>
      <c r="E15" s="14">
        <v>21292</v>
      </c>
      <c r="F15" s="14">
        <v>10817</v>
      </c>
      <c r="G15" s="14">
        <v>19611</v>
      </c>
      <c r="H15" s="14">
        <v>10563</v>
      </c>
      <c r="I15" s="14">
        <v>4881</v>
      </c>
      <c r="J15" s="12">
        <f t="shared" si="2"/>
        <v>107424</v>
      </c>
    </row>
    <row r="16" spans="1:10" ht="15.75">
      <c r="A16" s="17" t="s">
        <v>30</v>
      </c>
      <c r="B16" s="18">
        <f>B17+B18+B19</f>
        <v>73003</v>
      </c>
      <c r="C16" s="18">
        <f aca="true" t="shared" si="5" ref="C16:I16">C17+C18+C19</f>
        <v>48724</v>
      </c>
      <c r="D16" s="18">
        <f t="shared" si="5"/>
        <v>67320</v>
      </c>
      <c r="E16" s="18">
        <f t="shared" si="5"/>
        <v>96518</v>
      </c>
      <c r="F16" s="18">
        <f t="shared" si="5"/>
        <v>53065</v>
      </c>
      <c r="G16" s="18">
        <f t="shared" si="5"/>
        <v>113788</v>
      </c>
      <c r="H16" s="18">
        <f t="shared" si="5"/>
        <v>78290</v>
      </c>
      <c r="I16" s="18">
        <f t="shared" si="5"/>
        <v>34146</v>
      </c>
      <c r="J16" s="12">
        <f aca="true" t="shared" si="6" ref="J16:J22">SUM(B16:I16)</f>
        <v>564854</v>
      </c>
    </row>
    <row r="17" spans="1:10" ht="18.75" customHeight="1">
      <c r="A17" s="13" t="s">
        <v>31</v>
      </c>
      <c r="B17" s="14">
        <v>40815</v>
      </c>
      <c r="C17" s="14">
        <v>29877</v>
      </c>
      <c r="D17" s="14">
        <v>39096</v>
      </c>
      <c r="E17" s="14">
        <v>57045</v>
      </c>
      <c r="F17" s="14">
        <v>31990</v>
      </c>
      <c r="G17" s="14">
        <v>64416</v>
      </c>
      <c r="H17" s="14">
        <v>42309</v>
      </c>
      <c r="I17" s="14">
        <v>18711</v>
      </c>
      <c r="J17" s="12">
        <f t="shared" si="6"/>
        <v>324259</v>
      </c>
    </row>
    <row r="18" spans="1:10" ht="18.75" customHeight="1">
      <c r="A18" s="13" t="s">
        <v>32</v>
      </c>
      <c r="B18" s="14">
        <v>24490</v>
      </c>
      <c r="C18" s="14">
        <v>13451</v>
      </c>
      <c r="D18" s="14">
        <v>21422</v>
      </c>
      <c r="E18" s="14">
        <v>28951</v>
      </c>
      <c r="F18" s="14">
        <v>16071</v>
      </c>
      <c r="G18" s="14">
        <v>37998</v>
      </c>
      <c r="H18" s="14">
        <v>29144</v>
      </c>
      <c r="I18" s="14">
        <v>12806</v>
      </c>
      <c r="J18" s="12">
        <f t="shared" si="6"/>
        <v>184333</v>
      </c>
    </row>
    <row r="19" spans="1:10" ht="18.75" customHeight="1">
      <c r="A19" s="13" t="s">
        <v>33</v>
      </c>
      <c r="B19" s="14">
        <v>7698</v>
      </c>
      <c r="C19" s="14">
        <v>5396</v>
      </c>
      <c r="D19" s="14">
        <v>6802</v>
      </c>
      <c r="E19" s="14">
        <v>10522</v>
      </c>
      <c r="F19" s="14">
        <v>5004</v>
      </c>
      <c r="G19" s="14">
        <v>11374</v>
      </c>
      <c r="H19" s="14">
        <v>6837</v>
      </c>
      <c r="I19" s="14">
        <v>2629</v>
      </c>
      <c r="J19" s="12">
        <f t="shared" si="6"/>
        <v>56262</v>
      </c>
    </row>
    <row r="20" spans="1:10" ht="18.75" customHeight="1">
      <c r="A20" s="17" t="s">
        <v>34</v>
      </c>
      <c r="B20" s="14">
        <f>B21+B22</f>
        <v>27225</v>
      </c>
      <c r="C20" s="14">
        <f aca="true" t="shared" si="7" ref="C20:I20">C21+C22</f>
        <v>20697</v>
      </c>
      <c r="D20" s="14">
        <f t="shared" si="7"/>
        <v>34621</v>
      </c>
      <c r="E20" s="14">
        <f t="shared" si="7"/>
        <v>47346</v>
      </c>
      <c r="F20" s="14">
        <f t="shared" si="7"/>
        <v>23476</v>
      </c>
      <c r="G20" s="14">
        <f t="shared" si="7"/>
        <v>36847</v>
      </c>
      <c r="H20" s="14">
        <f t="shared" si="7"/>
        <v>17997</v>
      </c>
      <c r="I20" s="14">
        <f t="shared" si="7"/>
        <v>7844</v>
      </c>
      <c r="J20" s="12">
        <f t="shared" si="6"/>
        <v>216053</v>
      </c>
    </row>
    <row r="21" spans="1:10" ht="18.75" customHeight="1">
      <c r="A21" s="13" t="s">
        <v>35</v>
      </c>
      <c r="B21" s="14">
        <v>17424</v>
      </c>
      <c r="C21" s="14">
        <v>13246</v>
      </c>
      <c r="D21" s="14">
        <v>22157</v>
      </c>
      <c r="E21" s="14">
        <v>30301</v>
      </c>
      <c r="F21" s="14">
        <v>15025</v>
      </c>
      <c r="G21" s="14">
        <v>23582</v>
      </c>
      <c r="H21" s="14">
        <v>11518</v>
      </c>
      <c r="I21" s="14">
        <v>5020</v>
      </c>
      <c r="J21" s="12">
        <f t="shared" si="6"/>
        <v>138273</v>
      </c>
    </row>
    <row r="22" spans="1:10" ht="18.75" customHeight="1">
      <c r="A22" s="13" t="s">
        <v>36</v>
      </c>
      <c r="B22" s="14">
        <v>9801</v>
      </c>
      <c r="C22" s="14">
        <v>7451</v>
      </c>
      <c r="D22" s="14">
        <v>12464</v>
      </c>
      <c r="E22" s="14">
        <v>17045</v>
      </c>
      <c r="F22" s="14">
        <v>8451</v>
      </c>
      <c r="G22" s="14">
        <v>13265</v>
      </c>
      <c r="H22" s="14">
        <v>6479</v>
      </c>
      <c r="I22" s="14">
        <v>2824</v>
      </c>
      <c r="J22" s="12">
        <f t="shared" si="6"/>
        <v>77780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0.9729</v>
      </c>
      <c r="C25" s="22">
        <v>0.9858</v>
      </c>
      <c r="D25" s="22">
        <v>1</v>
      </c>
      <c r="E25" s="22">
        <v>1</v>
      </c>
      <c r="F25" s="22">
        <v>1</v>
      </c>
      <c r="G25" s="22">
        <v>1</v>
      </c>
      <c r="H25" s="22">
        <v>0.9371</v>
      </c>
      <c r="I25" s="22">
        <v>0.9858</v>
      </c>
      <c r="J25" s="21"/>
    </row>
    <row r="26" spans="1:10" ht="18.75" customHeight="1">
      <c r="A26" s="17" t="s">
        <v>38</v>
      </c>
      <c r="B26" s="23">
        <v>0.8486</v>
      </c>
      <c r="C26" s="23">
        <v>0.7947</v>
      </c>
      <c r="D26" s="23">
        <v>0.8068</v>
      </c>
      <c r="E26" s="23">
        <v>0.8115</v>
      </c>
      <c r="F26" s="23">
        <v>0.7609</v>
      </c>
      <c r="G26" s="23">
        <v>0.735</v>
      </c>
      <c r="H26" s="23">
        <v>0.6524</v>
      </c>
      <c r="I26" s="24">
        <v>0.8646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0.9578701207163034</v>
      </c>
      <c r="C28" s="23">
        <f aca="true" t="shared" si="8" ref="C28:I28">(((+C$8+C$16)*C$25)+(C$20*C$26))/C$7</f>
        <v>0.9621238431884302</v>
      </c>
      <c r="D28" s="23">
        <f t="shared" si="8"/>
        <v>0.9743633662569421</v>
      </c>
      <c r="E28" s="23">
        <f t="shared" si="8"/>
        <v>0.973287995833695</v>
      </c>
      <c r="F28" s="23">
        <f t="shared" si="8"/>
        <v>0.9693217268687796</v>
      </c>
      <c r="G28" s="23">
        <f t="shared" si="8"/>
        <v>0.9717164974582531</v>
      </c>
      <c r="H28" s="23">
        <f t="shared" si="8"/>
        <v>0.9125700330816702</v>
      </c>
      <c r="I28" s="23">
        <f t="shared" si="8"/>
        <v>0.9766474584103513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73</v>
      </c>
      <c r="B31" s="26">
        <f>B28*B30</f>
        <v>1.4984920168485851</v>
      </c>
      <c r="C31" s="26">
        <f aca="true" t="shared" si="9" ref="C31:I31">C28*C30</f>
        <v>1.4799388955924435</v>
      </c>
      <c r="D31" s="26">
        <f t="shared" si="9"/>
        <v>1.514160671163288</v>
      </c>
      <c r="E31" s="26">
        <f t="shared" si="9"/>
        <v>1.511710915128895</v>
      </c>
      <c r="F31" s="26">
        <f t="shared" si="9"/>
        <v>1.4652267223348472</v>
      </c>
      <c r="G31" s="26">
        <f t="shared" si="9"/>
        <v>1.539587618572856</v>
      </c>
      <c r="H31" s="26">
        <f t="shared" si="9"/>
        <v>1.6568621520630804</v>
      </c>
      <c r="I31" s="26">
        <f t="shared" si="9"/>
        <v>1.8756514438770797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337394.47</v>
      </c>
      <c r="C37" s="29">
        <f aca="true" t="shared" si="12" ref="C37:I37">+C38+C39</f>
        <v>247229.71</v>
      </c>
      <c r="D37" s="29">
        <f t="shared" si="12"/>
        <v>395055.12</v>
      </c>
      <c r="E37" s="29">
        <f t="shared" si="12"/>
        <v>505076.22</v>
      </c>
      <c r="F37" s="29">
        <f t="shared" si="12"/>
        <v>268088.14</v>
      </c>
      <c r="G37" s="29">
        <f t="shared" si="12"/>
        <v>531519.53</v>
      </c>
      <c r="H37" s="29">
        <f t="shared" si="12"/>
        <v>346080.4</v>
      </c>
      <c r="I37" s="29">
        <f t="shared" si="12"/>
        <v>194827.67</v>
      </c>
      <c r="J37" s="29">
        <f t="shared" si="11"/>
        <v>2825271.2600000002</v>
      </c>
      <c r="L37" s="43"/>
      <c r="M37" s="43"/>
    </row>
    <row r="38" spans="1:12" ht="15.75">
      <c r="A38" s="17" t="s">
        <v>74</v>
      </c>
      <c r="B38" s="30">
        <f>ROUND(+B7*B31,2)</f>
        <v>337394.47</v>
      </c>
      <c r="C38" s="30">
        <f aca="true" t="shared" si="13" ref="C38:I38">ROUND(+C7*C31,2)</f>
        <v>247229.71</v>
      </c>
      <c r="D38" s="30">
        <f t="shared" si="13"/>
        <v>395055.12</v>
      </c>
      <c r="E38" s="30">
        <f t="shared" si="13"/>
        <v>505076.22</v>
      </c>
      <c r="F38" s="30">
        <f t="shared" si="13"/>
        <v>268088.14</v>
      </c>
      <c r="G38" s="30">
        <f t="shared" si="13"/>
        <v>531519.53</v>
      </c>
      <c r="H38" s="30">
        <f t="shared" si="13"/>
        <v>346080.4</v>
      </c>
      <c r="I38" s="30">
        <f t="shared" si="13"/>
        <v>194827.67</v>
      </c>
      <c r="J38" s="30">
        <f>SUM(B38:I38)</f>
        <v>2825271.2600000002</v>
      </c>
      <c r="L38" s="65"/>
    </row>
    <row r="39" spans="1:12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  <c r="L39" s="65"/>
    </row>
    <row r="40" spans="1:12" ht="15.75">
      <c r="A40" s="2"/>
      <c r="B40" s="22"/>
      <c r="C40" s="21"/>
      <c r="D40" s="21"/>
      <c r="E40" s="27"/>
      <c r="F40" s="21"/>
      <c r="G40" s="21"/>
      <c r="H40" s="21"/>
      <c r="I40" s="21"/>
      <c r="J40" s="27"/>
      <c r="L40" s="65"/>
    </row>
    <row r="41" spans="1:12" ht="15.75">
      <c r="A41" s="2" t="s">
        <v>91</v>
      </c>
      <c r="B41" s="31">
        <f aca="true" t="shared" si="15" ref="B41:J41">+B42+B45+B51</f>
        <v>-68451</v>
      </c>
      <c r="C41" s="31">
        <f t="shared" si="15"/>
        <v>-62589</v>
      </c>
      <c r="D41" s="31">
        <f t="shared" si="15"/>
        <v>-79557</v>
      </c>
      <c r="E41" s="31">
        <f t="shared" si="15"/>
        <v>-89559</v>
      </c>
      <c r="F41" s="31">
        <f t="shared" si="15"/>
        <v>-66393</v>
      </c>
      <c r="G41" s="31">
        <f t="shared" si="15"/>
        <v>-89571</v>
      </c>
      <c r="H41" s="31">
        <f t="shared" si="15"/>
        <v>-47637</v>
      </c>
      <c r="I41" s="31">
        <f t="shared" si="15"/>
        <v>-35781</v>
      </c>
      <c r="J41" s="31">
        <f t="shared" si="15"/>
        <v>-539538</v>
      </c>
      <c r="L41" s="43"/>
    </row>
    <row r="42" spans="1:12" ht="15.75">
      <c r="A42" s="17" t="s">
        <v>44</v>
      </c>
      <c r="B42" s="32">
        <f>B43+B44</f>
        <v>-68451</v>
      </c>
      <c r="C42" s="32">
        <f aca="true" t="shared" si="16" ref="C42:I42">C43+C44</f>
        <v>-62589</v>
      </c>
      <c r="D42" s="32">
        <f t="shared" si="16"/>
        <v>-79557</v>
      </c>
      <c r="E42" s="32">
        <f t="shared" si="16"/>
        <v>-89559</v>
      </c>
      <c r="F42" s="32">
        <f t="shared" si="16"/>
        <v>-66393</v>
      </c>
      <c r="G42" s="32">
        <f t="shared" si="16"/>
        <v>-89571</v>
      </c>
      <c r="H42" s="32">
        <f t="shared" si="16"/>
        <v>-47637</v>
      </c>
      <c r="I42" s="32">
        <f t="shared" si="16"/>
        <v>-35781</v>
      </c>
      <c r="J42" s="31">
        <f t="shared" si="11"/>
        <v>-539538</v>
      </c>
      <c r="L42" s="43"/>
    </row>
    <row r="43" spans="1:12" ht="15.75">
      <c r="A43" s="13" t="s">
        <v>69</v>
      </c>
      <c r="B43" s="20">
        <f aca="true" t="shared" si="17" ref="B43:I43">ROUND(-B9*$D$3,2)</f>
        <v>-68451</v>
      </c>
      <c r="C43" s="20">
        <f t="shared" si="17"/>
        <v>-62589</v>
      </c>
      <c r="D43" s="20">
        <f t="shared" si="17"/>
        <v>-79557</v>
      </c>
      <c r="E43" s="20">
        <f t="shared" si="17"/>
        <v>-89559</v>
      </c>
      <c r="F43" s="20">
        <f t="shared" si="17"/>
        <v>-66393</v>
      </c>
      <c r="G43" s="20">
        <f t="shared" si="17"/>
        <v>-89571</v>
      </c>
      <c r="H43" s="20">
        <f t="shared" si="17"/>
        <v>-47637</v>
      </c>
      <c r="I43" s="20">
        <f t="shared" si="17"/>
        <v>-35781</v>
      </c>
      <c r="J43" s="57">
        <f t="shared" si="11"/>
        <v>-539538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0</v>
      </c>
      <c r="C45" s="32">
        <f t="shared" si="19"/>
        <v>0</v>
      </c>
      <c r="D45" s="32">
        <f t="shared" si="19"/>
        <v>0</v>
      </c>
      <c r="E45" s="32">
        <f t="shared" si="19"/>
        <v>0</v>
      </c>
      <c r="F45" s="32">
        <f t="shared" si="19"/>
        <v>0</v>
      </c>
      <c r="G45" s="32">
        <f t="shared" si="19"/>
        <v>0</v>
      </c>
      <c r="H45" s="32">
        <f t="shared" si="19"/>
        <v>0</v>
      </c>
      <c r="I45" s="32">
        <f t="shared" si="19"/>
        <v>0</v>
      </c>
      <c r="J45" s="32">
        <f t="shared" si="19"/>
        <v>0</v>
      </c>
      <c r="L45" s="50"/>
    </row>
    <row r="46" spans="1:10" ht="15.75">
      <c r="A46" s="13" t="s">
        <v>62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f t="shared" si="11"/>
        <v>0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268943.47</v>
      </c>
      <c r="C53" s="35">
        <f t="shared" si="20"/>
        <v>184640.71</v>
      </c>
      <c r="D53" s="35">
        <f t="shared" si="20"/>
        <v>315498.12</v>
      </c>
      <c r="E53" s="35">
        <f t="shared" si="20"/>
        <v>415517.22</v>
      </c>
      <c r="F53" s="35">
        <f t="shared" si="20"/>
        <v>201695.14</v>
      </c>
      <c r="G53" s="35">
        <f t="shared" si="20"/>
        <v>441948.53</v>
      </c>
      <c r="H53" s="35">
        <f t="shared" si="20"/>
        <v>298443.4</v>
      </c>
      <c r="I53" s="35">
        <f t="shared" si="20"/>
        <v>159046.67</v>
      </c>
      <c r="J53" s="35">
        <f>SUM(B53:I53)</f>
        <v>2285733.2600000002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2285733.28</v>
      </c>
      <c r="L56" s="43"/>
    </row>
    <row r="57" spans="1:10" ht="17.25" customHeight="1">
      <c r="A57" s="17" t="s">
        <v>48</v>
      </c>
      <c r="B57" s="45">
        <v>52622.12</v>
      </c>
      <c r="C57" s="45">
        <v>53173.22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105795.34</v>
      </c>
    </row>
    <row r="58" spans="1:10" ht="17.25" customHeight="1">
      <c r="A58" s="17" t="s">
        <v>54</v>
      </c>
      <c r="B58" s="45">
        <v>216321.35</v>
      </c>
      <c r="C58" s="45">
        <v>131467.49</v>
      </c>
      <c r="D58" s="44">
        <v>0</v>
      </c>
      <c r="E58" s="45">
        <v>201116.76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548905.6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123848.83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123848.83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128243.12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128243.12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38558.78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38558.78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24847.4</v>
      </c>
      <c r="E62" s="44">
        <v>0</v>
      </c>
      <c r="F62" s="45">
        <v>28135.08</v>
      </c>
      <c r="G62" s="44">
        <v>0</v>
      </c>
      <c r="H62" s="44">
        <v>0</v>
      </c>
      <c r="I62" s="44">
        <v>0</v>
      </c>
      <c r="J62" s="35">
        <f t="shared" si="21"/>
        <v>52982.48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119496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119496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80990.08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80990.08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13914.4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13914.4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173560.06</v>
      </c>
      <c r="G66" s="44">
        <v>0</v>
      </c>
      <c r="H66" s="44">
        <v>0</v>
      </c>
      <c r="I66" s="44">
        <v>0</v>
      </c>
      <c r="J66" s="35">
        <f t="shared" si="21"/>
        <v>173560.06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255155.96</v>
      </c>
      <c r="H67" s="45">
        <v>298443.39</v>
      </c>
      <c r="I67" s="44">
        <v>0</v>
      </c>
      <c r="J67" s="32">
        <f t="shared" si="21"/>
        <v>553599.35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186792.57</v>
      </c>
      <c r="H68" s="44">
        <v>0</v>
      </c>
      <c r="I68" s="44">
        <v>0</v>
      </c>
      <c r="J68" s="35">
        <f t="shared" si="21"/>
        <v>186792.57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52284.26</v>
      </c>
      <c r="J69" s="32">
        <f t="shared" si="21"/>
        <v>52284.26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106762.41</v>
      </c>
      <c r="J70" s="35">
        <f t="shared" si="21"/>
        <v>106762.41</v>
      </c>
    </row>
    <row r="71" spans="1:10" ht="17.25" customHeight="1">
      <c r="A71" s="41" t="s">
        <v>67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f>SUM(B71:I71)</f>
        <v>0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75</v>
      </c>
      <c r="B75" s="55">
        <v>1.591167789773688</v>
      </c>
      <c r="C75" s="55">
        <v>1.5532477540591776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1.4776104335711526</v>
      </c>
      <c r="C76" s="55">
        <v>1.4499206054572147</v>
      </c>
      <c r="D76" s="55"/>
      <c r="E76" s="55">
        <v>1.6132866651829973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1.4175762963235905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1.4872890541482688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1.9764475320554056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1.635132363907532</v>
      </c>
      <c r="E80" s="55">
        <v>0</v>
      </c>
      <c r="F80" s="55">
        <v>1.52538816022687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1.3752559095951442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1.4802198775404256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1.7369845633326286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1.455533513561538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1.4803189627228526</v>
      </c>
      <c r="H85" s="55">
        <v>1.6568621245996449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1.6217163292101444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1.834339344029533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1.8968409630481964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2013-10-31T17:27:52Z</dcterms:modified>
  <cp:category/>
  <cp:version/>
  <cp:contentType/>
  <cp:contentStatus/>
</cp:coreProperties>
</file>