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<sst xmlns="http://schemas.openxmlformats.org/spreadsheetml/2006/main" count="95" uniqueCount="95">
  <si>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</si>
  <si>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</si>
  <si>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</si>
  <si>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</si>
  <si>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</si>
  <si>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</si>
  <si>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</si>
  <si>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</si>
  <si>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</si>
  <si>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</si>
  <si>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</si>
  <si>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</si>
  <si>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</si>
  <si>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</si>
  <si>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</si>
  <si>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</si>
  <si>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</si>
  <si>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</si>
  <si>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</si>
  <si>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</si>
  <si>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</si>
  <si>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</si>
  <si>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</si>
  <si>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</si>
  <si>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</si>
  <si>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</si>
  <si>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</si>
  <si>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</si>
  <si>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</si>
  <si>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</si>
  <si>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</si>
  <si>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</si>
  <si>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</si>
  <si>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</si>
  <si>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</si>
  <si>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</si>
  <si>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</si>
  <si>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</si>
  <si>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</si>
  <si>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</si>
  <si>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</si>
  <si>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</si>
  <si>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</si>
  <si>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</si>
  <si>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</si>
  <si>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</si>
  <si>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</si>
  <si>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</si>
  <si>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</si>
  <si>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</si>
  <si>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</si>
  <si>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</si>
  <si>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</si>
  <si>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</si>
  <si>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</si>
  <si>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</si>
  <si>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</si>
  <si>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</si>
  <si>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</si>
  <si>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</si>
  <si>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</si>
  <si>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</si>
  <si>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</si>
  <si>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</si>
  <si>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</si>
  <si>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</si>
  <si>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</si>
  <si>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</si>
  <si>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</si>
  <si>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</si>
  <si>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</si>
  <si>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</si>
  <si>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</si>
  <si>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</si>
  <si>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</si>
  <si>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</si>
  <si>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</si>
  <si>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</si>
  <si>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</si>
  <si>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</si>
  <si>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</si>
  <si>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</si>
  <si>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</si>
  <si>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</si>
  <si>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</si>
  <si>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</si>
  <si>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</si>
  <si>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</si>
  <si>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</si>
  <si>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</si>
  <si>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22/10/13 - VENCIMENTO 29/10/13</t>
  </si>
  <si>
    <t>10. Tarifa de Remuneração Líquida Por Passageiro (2)</t>
  </si>
  <si>
    <t>7.3. Revisão de Remuneração pelo Transporte Coletivo (1)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</si>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</sst>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107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107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107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3" t="s">
        <v>20</v>
      </c>
    </row>
    <row r="5" spans="1:10" ht="38.25">
      <c r="A5" s="62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2"/>
    </row>
    <row r="6" spans="1:10" ht="15.75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5.75">
      <c r="A7" s="9" t="s">
        <v>21</v>
      </c>
      <c r="B7" s="10">
        <f>B8+B16+B20</f>
        <v>519987</v>
      </c>
      <c r="C7" s="10">
        <f aca="true" t="shared" si="0" ref="C7:I7">C8+C16+C20</f>
        <v>418423</v>
      </c>
      <c r="D7" s="10">
        <f t="shared" si="0"/>
        <v>599236</v>
      </c>
      <c r="E7" s="10">
        <f t="shared" si="0"/>
        <v>754421</v>
      </c>
      <c r="F7" s="10">
        <f t="shared" si="0"/>
        <v>453236</v>
      </c>
      <c r="G7" s="10">
        <f t="shared" si="0"/>
        <v>749492</v>
      </c>
      <c r="H7" s="10">
        <f t="shared" si="0"/>
        <v>389566</v>
      </c>
      <c r="I7" s="10">
        <f t="shared" si="0"/>
        <v>274295</v>
      </c>
      <c r="J7" s="10">
        <f>+J8+J16+J20</f>
        <v>4158656</v>
      </c>
      <c r="L7" s="42"/>
    </row>
    <row r="8" spans="1:10" ht="15.75">
      <c r="A8" s="11" t="s">
        <v>22</v>
      </c>
      <c r="B8" s="12">
        <f>+B9+B12</f>
        <v>288737</v>
      </c>
      <c r="C8" s="12">
        <f>+C9+C12</f>
        <v>249169</v>
      </c>
      <c r="D8" s="12">
        <f aca="true" t="shared" si="1" ref="D8:I8">+D9+D12</f>
        <v>378562</v>
      </c>
      <c r="E8" s="12">
        <f t="shared" si="1"/>
        <v>444132</v>
      </c>
      <c r="F8" s="12">
        <f t="shared" si="1"/>
        <v>257947</v>
      </c>
      <c r="G8" s="12">
        <f t="shared" si="1"/>
        <v>433117</v>
      </c>
      <c r="H8" s="12">
        <f t="shared" si="1"/>
        <v>207553</v>
      </c>
      <c r="I8" s="12">
        <f t="shared" si="1"/>
        <v>165206</v>
      </c>
      <c r="J8" s="12">
        <f>SUM(B8:I8)</f>
        <v>2424423</v>
      </c>
    </row>
    <row r="9" spans="1:10" ht="15.75">
      <c r="A9" s="13" t="s">
        <v>23</v>
      </c>
      <c r="B9" s="14">
        <v>30355</v>
      </c>
      <c r="C9" s="14">
        <v>31459</v>
      </c>
      <c r="D9" s="14">
        <v>33362</v>
      </c>
      <c r="E9" s="14">
        <v>37552</v>
      </c>
      <c r="F9" s="14">
        <v>31821</v>
      </c>
      <c r="G9" s="14">
        <v>37762</v>
      </c>
      <c r="H9" s="14">
        <v>17307</v>
      </c>
      <c r="I9" s="14">
        <v>21100</v>
      </c>
      <c r="J9" s="12">
        <f aca="true" t="shared" si="2" ref="J9:J15">SUM(B9:I9)</f>
        <v>240718</v>
      </c>
    </row>
    <row r="10" spans="1:10" ht="15.75">
      <c r="A10" s="15" t="s">
        <v>24</v>
      </c>
      <c r="B10" s="14">
        <f>+B9-B11</f>
        <v>30355</v>
      </c>
      <c r="C10" s="14">
        <f aca="true" t="shared" si="3" ref="C10:I10">+C9-C11</f>
        <v>31459</v>
      </c>
      <c r="D10" s="14">
        <f t="shared" si="3"/>
        <v>33362</v>
      </c>
      <c r="E10" s="14">
        <f t="shared" si="3"/>
        <v>37552</v>
      </c>
      <c r="F10" s="14">
        <f t="shared" si="3"/>
        <v>31821</v>
      </c>
      <c r="G10" s="14">
        <f t="shared" si="3"/>
        <v>37762</v>
      </c>
      <c r="H10" s="14">
        <f t="shared" si="3"/>
        <v>17307</v>
      </c>
      <c r="I10" s="14">
        <f t="shared" si="3"/>
        <v>21100</v>
      </c>
      <c r="J10" s="12">
        <f t="shared" si="2"/>
        <v>240718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258382</v>
      </c>
      <c r="C12" s="14">
        <f aca="true" t="shared" si="4" ref="C12:I12">C13+C14+C15</f>
        <v>217710</v>
      </c>
      <c r="D12" s="14">
        <f t="shared" si="4"/>
        <v>345200</v>
      </c>
      <c r="E12" s="14">
        <f t="shared" si="4"/>
        <v>406580</v>
      </c>
      <c r="F12" s="14">
        <f t="shared" si="4"/>
        <v>226126</v>
      </c>
      <c r="G12" s="14">
        <f t="shared" si="4"/>
        <v>395355</v>
      </c>
      <c r="H12" s="14">
        <f t="shared" si="4"/>
        <v>190246</v>
      </c>
      <c r="I12" s="14">
        <f t="shared" si="4"/>
        <v>144106</v>
      </c>
      <c r="J12" s="12">
        <f t="shared" si="2"/>
        <v>2183705</v>
      </c>
    </row>
    <row r="13" spans="1:10" ht="15.75">
      <c r="A13" s="15" t="s">
        <v>27</v>
      </c>
      <c r="B13" s="14">
        <v>106321</v>
      </c>
      <c r="C13" s="14">
        <v>91984</v>
      </c>
      <c r="D13" s="14">
        <v>147559</v>
      </c>
      <c r="E13" s="14">
        <v>173918</v>
      </c>
      <c r="F13" s="14">
        <v>100283</v>
      </c>
      <c r="G13" s="14">
        <v>174132</v>
      </c>
      <c r="H13" s="14">
        <v>82086</v>
      </c>
      <c r="I13" s="14">
        <v>62126</v>
      </c>
      <c r="J13" s="12">
        <f t="shared" si="2"/>
        <v>938409</v>
      </c>
    </row>
    <row r="14" spans="1:10" ht="15.75">
      <c r="A14" s="15" t="s">
        <v>28</v>
      </c>
      <c r="B14" s="14">
        <v>107948</v>
      </c>
      <c r="C14" s="14">
        <v>85721</v>
      </c>
      <c r="D14" s="14">
        <v>145579</v>
      </c>
      <c r="E14" s="14">
        <v>165127</v>
      </c>
      <c r="F14" s="14">
        <v>89260</v>
      </c>
      <c r="G14" s="14">
        <v>162232</v>
      </c>
      <c r="H14" s="14">
        <v>78017</v>
      </c>
      <c r="I14" s="14">
        <v>62516</v>
      </c>
      <c r="J14" s="12">
        <f t="shared" si="2"/>
        <v>896400</v>
      </c>
    </row>
    <row r="15" spans="1:10" ht="15.75">
      <c r="A15" s="15" t="s">
        <v>29</v>
      </c>
      <c r="B15" s="14">
        <v>44113</v>
      </c>
      <c r="C15" s="14">
        <v>40005</v>
      </c>
      <c r="D15" s="14">
        <v>52062</v>
      </c>
      <c r="E15" s="14">
        <v>67535</v>
      </c>
      <c r="F15" s="14">
        <v>36583</v>
      </c>
      <c r="G15" s="14">
        <v>58991</v>
      </c>
      <c r="H15" s="14">
        <v>30143</v>
      </c>
      <c r="I15" s="14">
        <v>19464</v>
      </c>
      <c r="J15" s="12">
        <f t="shared" si="2"/>
        <v>348896</v>
      </c>
    </row>
    <row r="16" spans="1:10" ht="15.75">
      <c r="A16" s="17" t="s">
        <v>30</v>
      </c>
      <c r="B16" s="18">
        <f>B17+B18+B19</f>
        <v>177348</v>
      </c>
      <c r="C16" s="18">
        <f aca="true" t="shared" si="5" ref="C16:I16">C17+C18+C19</f>
        <v>122364</v>
      </c>
      <c r="D16" s="18">
        <f t="shared" si="5"/>
        <v>149595</v>
      </c>
      <c r="E16" s="18">
        <f t="shared" si="5"/>
        <v>215424</v>
      </c>
      <c r="F16" s="18">
        <f t="shared" si="5"/>
        <v>142397</v>
      </c>
      <c r="G16" s="18">
        <f t="shared" si="5"/>
        <v>244485</v>
      </c>
      <c r="H16" s="18">
        <f t="shared" si="5"/>
        <v>149690</v>
      </c>
      <c r="I16" s="18">
        <f t="shared" si="5"/>
        <v>90950</v>
      </c>
      <c r="J16" s="12">
        <f aca="true" t="shared" si="6" ref="J16:J22">SUM(B16:I16)</f>
        <v>1292253</v>
      </c>
    </row>
    <row r="17" spans="1:10" ht="18.75" customHeight="1">
      <c r="A17" s="13" t="s">
        <v>31</v>
      </c>
      <c r="B17" s="14">
        <v>84123</v>
      </c>
      <c r="C17" s="14">
        <v>62576</v>
      </c>
      <c r="D17" s="14">
        <v>77664</v>
      </c>
      <c r="E17" s="14">
        <v>109218</v>
      </c>
      <c r="F17" s="14">
        <v>74650</v>
      </c>
      <c r="G17" s="14">
        <v>124579</v>
      </c>
      <c r="H17" s="14">
        <v>73930</v>
      </c>
      <c r="I17" s="14">
        <v>45341</v>
      </c>
      <c r="J17" s="12">
        <f t="shared" si="6"/>
        <v>652081</v>
      </c>
    </row>
    <row r="18" spans="1:10" ht="18.75" customHeight="1">
      <c r="A18" s="13" t="s">
        <v>32</v>
      </c>
      <c r="B18" s="14">
        <v>67689</v>
      </c>
      <c r="C18" s="14">
        <v>41383</v>
      </c>
      <c r="D18" s="14">
        <v>51024</v>
      </c>
      <c r="E18" s="14">
        <v>74126</v>
      </c>
      <c r="F18" s="14">
        <v>49434</v>
      </c>
      <c r="G18" s="14">
        <v>88104</v>
      </c>
      <c r="H18" s="14">
        <v>56834</v>
      </c>
      <c r="I18" s="14">
        <v>35673</v>
      </c>
      <c r="J18" s="12">
        <f t="shared" si="6"/>
        <v>464267</v>
      </c>
    </row>
    <row r="19" spans="1:10" ht="18.75" customHeight="1">
      <c r="A19" s="13" t="s">
        <v>33</v>
      </c>
      <c r="B19" s="14">
        <v>25536</v>
      </c>
      <c r="C19" s="14">
        <v>18405</v>
      </c>
      <c r="D19" s="14">
        <v>20907</v>
      </c>
      <c r="E19" s="14">
        <v>32080</v>
      </c>
      <c r="F19" s="14">
        <v>18313</v>
      </c>
      <c r="G19" s="14">
        <v>31802</v>
      </c>
      <c r="H19" s="14">
        <v>18926</v>
      </c>
      <c r="I19" s="14">
        <v>9936</v>
      </c>
      <c r="J19" s="12">
        <f t="shared" si="6"/>
        <v>175905</v>
      </c>
    </row>
    <row r="20" spans="1:10" ht="18.75" customHeight="1">
      <c r="A20" s="17" t="s">
        <v>34</v>
      </c>
      <c r="B20" s="14">
        <f>B21+B22</f>
        <v>53902</v>
      </c>
      <c r="C20" s="14">
        <f aca="true" t="shared" si="7" ref="C20:I20">C21+C22</f>
        <v>46890</v>
      </c>
      <c r="D20" s="14">
        <f t="shared" si="7"/>
        <v>71079</v>
      </c>
      <c r="E20" s="14">
        <f t="shared" si="7"/>
        <v>94865</v>
      </c>
      <c r="F20" s="14">
        <f t="shared" si="7"/>
        <v>52892</v>
      </c>
      <c r="G20" s="14">
        <f t="shared" si="7"/>
        <v>71890</v>
      </c>
      <c r="H20" s="14">
        <f t="shared" si="7"/>
        <v>32323</v>
      </c>
      <c r="I20" s="14">
        <f t="shared" si="7"/>
        <v>18139</v>
      </c>
      <c r="J20" s="12">
        <f t="shared" si="6"/>
        <v>441980</v>
      </c>
    </row>
    <row r="21" spans="1:10" ht="18.75" customHeight="1">
      <c r="A21" s="13" t="s">
        <v>35</v>
      </c>
      <c r="B21" s="14">
        <v>34497</v>
      </c>
      <c r="C21" s="14">
        <v>30010</v>
      </c>
      <c r="D21" s="14">
        <v>45491</v>
      </c>
      <c r="E21" s="14">
        <v>60714</v>
      </c>
      <c r="F21" s="14">
        <v>33851</v>
      </c>
      <c r="G21" s="14">
        <v>46010</v>
      </c>
      <c r="H21" s="14">
        <v>20687</v>
      </c>
      <c r="I21" s="14">
        <v>11609</v>
      </c>
      <c r="J21" s="12">
        <f t="shared" si="6"/>
        <v>282869</v>
      </c>
    </row>
    <row r="22" spans="1:10" ht="18.75" customHeight="1">
      <c r="A22" s="13" t="s">
        <v>36</v>
      </c>
      <c r="B22" s="14">
        <v>19405</v>
      </c>
      <c r="C22" s="14">
        <v>16880</v>
      </c>
      <c r="D22" s="14">
        <v>25588</v>
      </c>
      <c r="E22" s="14">
        <v>34151</v>
      </c>
      <c r="F22" s="14">
        <v>19041</v>
      </c>
      <c r="G22" s="14">
        <v>25880</v>
      </c>
      <c r="H22" s="14">
        <v>11636</v>
      </c>
      <c r="I22" s="14">
        <v>6530</v>
      </c>
      <c r="J22" s="12">
        <f t="shared" si="6"/>
        <v>159111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0.9600150267218218</v>
      </c>
      <c r="C28" s="23">
        <f aca="true" t="shared" si="8" ref="C28:I28">(((+C$8+C$16)*C$25)+(C$20*C$26))/C$7</f>
        <v>0.9643846404236861</v>
      </c>
      <c r="D28" s="23">
        <f t="shared" si="8"/>
        <v>0.9770833815057841</v>
      </c>
      <c r="E28" s="23">
        <f t="shared" si="8"/>
        <v>0.9762969847074777</v>
      </c>
      <c r="F28" s="23">
        <f t="shared" si="8"/>
        <v>0.9720973682584789</v>
      </c>
      <c r="G28" s="23">
        <f t="shared" si="8"/>
        <v>0.9745816499709137</v>
      </c>
      <c r="H28" s="23">
        <f t="shared" si="8"/>
        <v>0.913477922868012</v>
      </c>
      <c r="I28" s="23">
        <f t="shared" si="8"/>
        <v>0.9777851007127364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1.501847507803618</v>
      </c>
      <c r="C31" s="26">
        <f aca="true" t="shared" si="9" ref="C31:I31">C28*C30</f>
        <v>1.4834164538997139</v>
      </c>
      <c r="D31" s="26">
        <f t="shared" si="9"/>
        <v>1.5183875748599887</v>
      </c>
      <c r="E31" s="26">
        <f t="shared" si="9"/>
        <v>1.5163844766476544</v>
      </c>
      <c r="F31" s="26">
        <f t="shared" si="9"/>
        <v>1.469422381859517</v>
      </c>
      <c r="G31" s="26">
        <f t="shared" si="9"/>
        <v>1.5441271662139158</v>
      </c>
      <c r="H31" s="26">
        <f t="shared" si="9"/>
        <v>1.6585105167591627</v>
      </c>
      <c r="I31" s="26">
        <f t="shared" si="9"/>
        <v>1.8778362859188102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780941.18</v>
      </c>
      <c r="C37" s="29">
        <f aca="true" t="shared" si="12" ref="C37:I37">+C38+C39</f>
        <v>620695.56</v>
      </c>
      <c r="D37" s="29">
        <f t="shared" si="12"/>
        <v>909872.5</v>
      </c>
      <c r="E37" s="29">
        <f t="shared" si="12"/>
        <v>1143992.29</v>
      </c>
      <c r="F37" s="29">
        <f t="shared" si="12"/>
        <v>665995.12</v>
      </c>
      <c r="G37" s="29">
        <f t="shared" si="12"/>
        <v>1157310.96</v>
      </c>
      <c r="H37" s="29">
        <f t="shared" si="12"/>
        <v>646099.31</v>
      </c>
      <c r="I37" s="29">
        <f t="shared" si="12"/>
        <v>515081.1</v>
      </c>
      <c r="J37" s="29">
        <f t="shared" si="11"/>
        <v>6439988.02</v>
      </c>
      <c r="L37" s="43"/>
      <c r="M37" s="43"/>
    </row>
    <row r="38" spans="1:12" ht="15.75">
      <c r="A38" s="17" t="s">
        <v>73</v>
      </c>
      <c r="B38" s="30">
        <f>ROUND(+B7*B31,2)</f>
        <v>780941.18</v>
      </c>
      <c r="C38" s="30">
        <f aca="true" t="shared" si="13" ref="C38:I38">ROUND(+C7*C31,2)</f>
        <v>620695.56</v>
      </c>
      <c r="D38" s="30">
        <f t="shared" si="13"/>
        <v>909872.5</v>
      </c>
      <c r="E38" s="30">
        <f t="shared" si="13"/>
        <v>1143992.29</v>
      </c>
      <c r="F38" s="30">
        <f t="shared" si="13"/>
        <v>665995.12</v>
      </c>
      <c r="G38" s="30">
        <f t="shared" si="13"/>
        <v>1157310.96</v>
      </c>
      <c r="H38" s="30">
        <f t="shared" si="13"/>
        <v>646099.31</v>
      </c>
      <c r="I38" s="30">
        <f t="shared" si="13"/>
        <v>515081.1</v>
      </c>
      <c r="J38" s="30">
        <f>SUM(B38:I38)</f>
        <v>6439988.02</v>
      </c>
      <c r="L38" s="66"/>
    </row>
    <row r="39" spans="1:12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  <c r="L39" s="66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6"/>
    </row>
    <row r="41" spans="1:12" ht="15.75">
      <c r="A41" s="2" t="s">
        <v>89</v>
      </c>
      <c r="B41" s="31">
        <f aca="true" t="shared" si="15" ref="B41:J41">+B42+B45+B51</f>
        <v>-102158.5</v>
      </c>
      <c r="C41" s="31">
        <f t="shared" si="15"/>
        <v>-112539.28</v>
      </c>
      <c r="D41" s="31">
        <f t="shared" si="15"/>
        <v>-96948.73000000001</v>
      </c>
      <c r="E41" s="31">
        <f t="shared" si="15"/>
        <v>-121980.82999999999</v>
      </c>
      <c r="F41" s="31">
        <f t="shared" si="15"/>
        <v>-90090.09999999999</v>
      </c>
      <c r="G41" s="31">
        <f t="shared" si="15"/>
        <v>-144272.72999999998</v>
      </c>
      <c r="H41" s="31">
        <f t="shared" si="15"/>
        <v>-73711.4</v>
      </c>
      <c r="I41" s="31">
        <f t="shared" si="15"/>
        <v>-63846.880000000005</v>
      </c>
      <c r="J41" s="31">
        <f t="shared" si="15"/>
        <v>-805548.45</v>
      </c>
      <c r="L41" s="43"/>
    </row>
    <row r="42" spans="1:12" ht="15.75">
      <c r="A42" s="17" t="s">
        <v>44</v>
      </c>
      <c r="B42" s="32">
        <f>B43+B44</f>
        <v>-91065</v>
      </c>
      <c r="C42" s="32">
        <f aca="true" t="shared" si="16" ref="C42:I42">C43+C44</f>
        <v>-94377</v>
      </c>
      <c r="D42" s="32">
        <f t="shared" si="16"/>
        <v>-100086</v>
      </c>
      <c r="E42" s="32">
        <f t="shared" si="16"/>
        <v>-112656</v>
      </c>
      <c r="F42" s="32">
        <f t="shared" si="16"/>
        <v>-95463</v>
      </c>
      <c r="G42" s="32">
        <f t="shared" si="16"/>
        <v>-113286</v>
      </c>
      <c r="H42" s="32">
        <f t="shared" si="16"/>
        <v>-51921</v>
      </c>
      <c r="I42" s="32">
        <f t="shared" si="16"/>
        <v>-63300</v>
      </c>
      <c r="J42" s="31">
        <f t="shared" si="11"/>
        <v>-722154</v>
      </c>
      <c r="L42" s="43"/>
    </row>
    <row r="43" spans="1:12" ht="15.75">
      <c r="A43" s="13" t="s">
        <v>69</v>
      </c>
      <c r="B43" s="20">
        <f aca="true" t="shared" si="17" ref="B43:I43">ROUND(-B9*$D$3,2)</f>
        <v>-91065</v>
      </c>
      <c r="C43" s="20">
        <f t="shared" si="17"/>
        <v>-94377</v>
      </c>
      <c r="D43" s="20">
        <f t="shared" si="17"/>
        <v>-100086</v>
      </c>
      <c r="E43" s="20">
        <f t="shared" si="17"/>
        <v>-112656</v>
      </c>
      <c r="F43" s="20">
        <f t="shared" si="17"/>
        <v>-95463</v>
      </c>
      <c r="G43" s="20">
        <f t="shared" si="17"/>
        <v>-113286</v>
      </c>
      <c r="H43" s="20">
        <f t="shared" si="17"/>
        <v>-51921</v>
      </c>
      <c r="I43" s="20">
        <f t="shared" si="17"/>
        <v>-63300</v>
      </c>
      <c r="J43" s="56">
        <f t="shared" si="11"/>
        <v>-722154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-28782.87</v>
      </c>
      <c r="C45" s="32">
        <f t="shared" si="19"/>
        <v>-31527.88</v>
      </c>
      <c r="D45" s="32">
        <f t="shared" si="19"/>
        <v>-16382.94</v>
      </c>
      <c r="E45" s="32">
        <f t="shared" si="19"/>
        <v>-34264.62</v>
      </c>
      <c r="F45" s="32">
        <f t="shared" si="19"/>
        <v>-9259.01</v>
      </c>
      <c r="G45" s="32">
        <f t="shared" si="19"/>
        <v>-56826.56</v>
      </c>
      <c r="H45" s="32">
        <f t="shared" si="19"/>
        <v>-36378.18</v>
      </c>
      <c r="I45" s="32">
        <f t="shared" si="19"/>
        <v>-11839.69</v>
      </c>
      <c r="J45" s="32">
        <f t="shared" si="19"/>
        <v>-225261.75</v>
      </c>
      <c r="L45" s="49"/>
    </row>
    <row r="46" spans="1:10" ht="15.75">
      <c r="A46" s="13" t="s">
        <v>62</v>
      </c>
      <c r="B46" s="27">
        <v>-28782.87</v>
      </c>
      <c r="C46" s="27">
        <v>-31527.88</v>
      </c>
      <c r="D46" s="27">
        <v>-16382.94</v>
      </c>
      <c r="E46" s="27">
        <v>-34264.62</v>
      </c>
      <c r="F46" s="27">
        <v>-9259.01</v>
      </c>
      <c r="G46" s="27">
        <v>-56826.56</v>
      </c>
      <c r="H46" s="27">
        <v>-36378.18</v>
      </c>
      <c r="I46" s="27">
        <v>-11839.69</v>
      </c>
      <c r="J46" s="27">
        <f t="shared" si="11"/>
        <v>-225261.75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92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678782.68</v>
      </c>
      <c r="C53" s="35">
        <f t="shared" si="20"/>
        <v>508156.28</v>
      </c>
      <c r="D53" s="35">
        <f t="shared" si="20"/>
        <v>812923.77</v>
      </c>
      <c r="E53" s="35">
        <f t="shared" si="20"/>
        <v>1022011.4600000001</v>
      </c>
      <c r="F53" s="35">
        <f t="shared" si="20"/>
        <v>575905.02</v>
      </c>
      <c r="G53" s="35">
        <f t="shared" si="20"/>
        <v>1013038.23</v>
      </c>
      <c r="H53" s="35">
        <f t="shared" si="20"/>
        <v>572387.91</v>
      </c>
      <c r="I53" s="35">
        <f t="shared" si="20"/>
        <v>451234.22</v>
      </c>
      <c r="J53" s="35">
        <f>SUM(B53:I53)</f>
        <v>5634439.569999999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5634439.609999999</v>
      </c>
      <c r="L56" s="43"/>
    </row>
    <row r="57" spans="1:10" ht="17.25" customHeight="1">
      <c r="A57" s="17" t="s">
        <v>48</v>
      </c>
      <c r="B57" s="45">
        <v>86889.69</v>
      </c>
      <c r="C57" s="45">
        <v>101178.91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188068.6</v>
      </c>
    </row>
    <row r="58" spans="1:10" ht="17.25" customHeight="1">
      <c r="A58" s="17" t="s">
        <v>54</v>
      </c>
      <c r="B58" s="45">
        <v>270266.32</v>
      </c>
      <c r="C58" s="45">
        <v>199255.82</v>
      </c>
      <c r="D58" s="44">
        <v>0</v>
      </c>
      <c r="E58" s="45">
        <v>103347.9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572870.04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66231.38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66231.38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126516.45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126516.45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44394.45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44394.45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38787.45</v>
      </c>
      <c r="E62" s="44">
        <v>0</v>
      </c>
      <c r="F62" s="45">
        <v>82265.31</v>
      </c>
      <c r="G62" s="44">
        <v>0</v>
      </c>
      <c r="H62" s="44">
        <v>0</v>
      </c>
      <c r="I62" s="44">
        <v>0</v>
      </c>
      <c r="J62" s="35">
        <f t="shared" si="21"/>
        <v>121052.76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50861.7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50861.7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59889.72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59889.72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15080.12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15080.12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164117.49</v>
      </c>
      <c r="G66" s="44">
        <v>0</v>
      </c>
      <c r="H66" s="44">
        <v>0</v>
      </c>
      <c r="I66" s="44">
        <v>0</v>
      </c>
      <c r="J66" s="35">
        <f t="shared" si="21"/>
        <v>164117.49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205012.21</v>
      </c>
      <c r="H67" s="45">
        <v>222629.82</v>
      </c>
      <c r="I67" s="44">
        <v>0</v>
      </c>
      <c r="J67" s="32">
        <f t="shared" si="21"/>
        <v>427642.03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243529.89</v>
      </c>
      <c r="H68" s="44">
        <v>0</v>
      </c>
      <c r="I68" s="44">
        <v>0</v>
      </c>
      <c r="J68" s="35">
        <f t="shared" si="21"/>
        <v>243529.89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125050.39</v>
      </c>
      <c r="J69" s="32">
        <f t="shared" si="21"/>
        <v>125050.39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101185.54</v>
      </c>
      <c r="J70" s="35">
        <f t="shared" si="21"/>
        <v>101185.54</v>
      </c>
    </row>
    <row r="71" spans="1:10" ht="17.25" customHeight="1">
      <c r="A71" s="41" t="s">
        <v>67</v>
      </c>
      <c r="B71" s="39">
        <v>321626.67</v>
      </c>
      <c r="C71" s="39">
        <v>207721.56</v>
      </c>
      <c r="D71" s="39">
        <v>536994.04</v>
      </c>
      <c r="E71" s="39">
        <v>792832.02</v>
      </c>
      <c r="F71" s="39">
        <v>329522.23</v>
      </c>
      <c r="G71" s="39">
        <v>564496.14</v>
      </c>
      <c r="H71" s="39">
        <v>349758.09</v>
      </c>
      <c r="I71" s="39">
        <v>224998.3</v>
      </c>
      <c r="J71" s="39">
        <f>SUM(B71:I71)</f>
        <v>3327949.05</v>
      </c>
    </row>
    <row r="72" spans="1:10" ht="17.25" customHeight="1">
      <c r="A72" s="58"/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4">
        <v>1.588804116148348</v>
      </c>
      <c r="C75" s="54">
        <v>1.5577306387813152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75</v>
      </c>
      <c r="B76" s="54">
        <v>1.4809191727349948</v>
      </c>
      <c r="C76" s="54">
        <v>1.4533276590315412</v>
      </c>
      <c r="D76" s="54"/>
      <c r="E76" s="54">
        <v>1.6045842537507642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76</v>
      </c>
      <c r="B77" s="54">
        <v>0</v>
      </c>
      <c r="C77" s="54">
        <v>0</v>
      </c>
      <c r="D77" s="24">
        <v>1.4212756301255296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77</v>
      </c>
      <c r="B78" s="54">
        <v>0</v>
      </c>
      <c r="C78" s="54">
        <v>0</v>
      </c>
      <c r="D78" s="54">
        <v>1.4941487012391772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78</v>
      </c>
      <c r="B79" s="54">
        <v>0</v>
      </c>
      <c r="C79" s="54">
        <v>0</v>
      </c>
      <c r="D79" s="54">
        <v>1.852853530582884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79</v>
      </c>
      <c r="B80" s="54">
        <v>0</v>
      </c>
      <c r="C80" s="54">
        <v>0</v>
      </c>
      <c r="D80" s="54">
        <v>1.709874128074684</v>
      </c>
      <c r="E80" s="54">
        <v>0</v>
      </c>
      <c r="F80" s="54">
        <v>1.513259505980745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80</v>
      </c>
      <c r="B81" s="54">
        <v>0</v>
      </c>
      <c r="C81" s="54">
        <v>0</v>
      </c>
      <c r="D81" s="54">
        <v>0</v>
      </c>
      <c r="E81" s="54">
        <v>1.3795076397463772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81</v>
      </c>
      <c r="B82" s="54">
        <v>0</v>
      </c>
      <c r="C82" s="54">
        <v>0</v>
      </c>
      <c r="D82" s="54">
        <v>0</v>
      </c>
      <c r="E82" s="54">
        <v>1.5350849360012089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82</v>
      </c>
      <c r="B83" s="54">
        <v>0</v>
      </c>
      <c r="C83" s="54">
        <v>0</v>
      </c>
      <c r="D83" s="54">
        <v>0</v>
      </c>
      <c r="E83" s="24">
        <v>1.7259506538131144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83</v>
      </c>
      <c r="B84" s="54">
        <v>0</v>
      </c>
      <c r="C84" s="54">
        <v>0</v>
      </c>
      <c r="D84" s="54">
        <v>0</v>
      </c>
      <c r="E84" s="54">
        <v>0</v>
      </c>
      <c r="F84" s="54">
        <v>1.4597014060360352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84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1.4848316573755684</v>
      </c>
      <c r="H85" s="54">
        <v>1.6585105219654692</v>
      </c>
      <c r="I85" s="54">
        <v>0</v>
      </c>
      <c r="J85" s="32"/>
    </row>
    <row r="86" spans="1:10" ht="15.75">
      <c r="A86" s="17" t="s">
        <v>85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1.6242372323106218</v>
      </c>
      <c r="H86" s="54">
        <v>0</v>
      </c>
      <c r="I86" s="54">
        <v>0</v>
      </c>
      <c r="J86" s="35"/>
    </row>
    <row r="87" spans="1:10" ht="15.75">
      <c r="A87" s="17" t="s">
        <v>86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1.8364759854223662</v>
      </c>
      <c r="J87" s="32"/>
    </row>
    <row r="88" spans="1:10" ht="15.75">
      <c r="A88" s="41" t="s">
        <v>87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1.9020369385820948</v>
      </c>
      <c r="J88" s="39"/>
    </row>
    <row r="89" spans="1:10" ht="63.75" customHeight="1">
      <c r="A89" s="64" t="s">
        <v>94</v>
      </c>
      <c r="B89" s="65"/>
      <c r="C89" s="65"/>
      <c r="D89" s="65"/>
      <c r="E89" s="65"/>
      <c r="F89" s="65"/>
      <c r="G89" s="65"/>
      <c r="H89" s="65"/>
      <c r="I89" s="65"/>
      <c r="J89" s="65"/>
    </row>
    <row r="90" ht="19.5" customHeight="1">
      <c r="A90" s="1" t="s">
        <v>93</v>
      </c>
    </row>
    <row r="92" ht="14.25">
      <c r="B92" s="50"/>
    </row>
    <row r="93" ht="14.25">
      <c r="F93" s="51"/>
    </row>
    <row r="94" ht="14.25"/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2013-10-29T11:41:24Z</dcterms:modified>
  <cp:category/>
  <cp:version/>
  <cp:contentType/>
  <cp:contentStatus/>
</cp:coreProperties>
</file>