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<sst xmlns="http://schemas.openxmlformats.org/spreadsheetml/2006/main" count="95" uniqueCount="95">
  <si>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</si>
  <si>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</si>
  <si>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</si>
  <si>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</si>
  <si>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</si>
  <si>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</si>
  <si>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</si>
  <si>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</si>
  <si>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</si>
  <si>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</si>
  <si>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</si>
  <si>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</si>
  <si>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</si>
  <si>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</si>
  <si>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</si>
  <si>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</si>
  <si>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</si>
  <si>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</si>
  <si>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</si>
  <si>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</si>
  <si>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</si>
  <si>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</si>
  <si>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</si>
  <si>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</si>
  <si>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</si>
  <si>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</si>
  <si>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</si>
  <si>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</si>
  <si>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</si>
  <si>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</si>
  <si>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</si>
  <si>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</si>
  <si>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</si>
  <si>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</si>
  <si>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</si>
  <si>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</si>
  <si>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</si>
  <si>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</si>
  <si>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</si>
  <si>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</si>
  <si>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</si>
  <si>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</si>
  <si>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</si>
  <si>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</si>
  <si>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</si>
  <si>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</si>
  <si>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</si>
  <si>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</si>
  <si>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</si>
  <si>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</si>
  <si>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</si>
  <si>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</si>
  <si>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</si>
  <si>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</si>
  <si>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</si>
  <si>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</si>
  <si>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</si>
  <si>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</si>
  <si>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</si>
  <si>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</si>
  <si>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</si>
  <si>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</si>
  <si>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</si>
  <si>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</si>
  <si>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</si>
  <si>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</si>
  <si>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</si>
  <si>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</si>
  <si>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</si>
  <si>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</si>
  <si>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</si>
  <si>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</si>
  <si>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</si>
  <si>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</si>
  <si>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</si>
  <si>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</si>
  <si>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</si>
  <si>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</si>
  <si>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</si>
  <si>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</si>
  <si>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</si>
  <si>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</si>
  <si>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</si>
  <si>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</si>
  <si>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</si>
  <si>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</si>
  <si>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</si>
  <si>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</si>
  <si>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</si>
  <si>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</si>
  <si>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21/10/13 - VENCIMENTO 28/10/13</t>
  </si>
  <si>
    <t>7.3. Revisão de Remuneração pelo Transporte Coletivo (1)</t>
  </si>
  <si>
    <t>10. Tarifa de Remuneração Líquida Por Passageiro (2)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</si>
  <si>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</si>
  <si>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 
Revisão de passageiros transportados, processados pelo sistema de bilhetagem eletrônica, referente ao mês de setembro/13,  552.146 passageiros.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</si>
</sst>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54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54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54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1">
      <c r="A2" s="60" t="s">
        <v>90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1" t="s">
        <v>18</v>
      </c>
      <c r="B4" s="61" t="s">
        <v>19</v>
      </c>
      <c r="C4" s="61"/>
      <c r="D4" s="61"/>
      <c r="E4" s="61"/>
      <c r="F4" s="61"/>
      <c r="G4" s="61"/>
      <c r="H4" s="61"/>
      <c r="I4" s="61"/>
      <c r="J4" s="62" t="s">
        <v>20</v>
      </c>
    </row>
    <row r="5" spans="1:10" ht="38.25">
      <c r="A5" s="61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1"/>
    </row>
    <row r="6" spans="1:10" ht="15.75">
      <c r="A6" s="6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2" ht="15.75">
      <c r="A7" s="9" t="s">
        <v>21</v>
      </c>
      <c r="B7" s="10">
        <f>B8+B16+B20</f>
        <v>515123</v>
      </c>
      <c r="C7" s="10">
        <f aca="true" t="shared" si="0" ref="C7:I7">C8+C16+C20</f>
        <v>413461</v>
      </c>
      <c r="D7" s="10">
        <f t="shared" si="0"/>
        <v>582945</v>
      </c>
      <c r="E7" s="10">
        <f t="shared" si="0"/>
        <v>752328</v>
      </c>
      <c r="F7" s="10">
        <f t="shared" si="0"/>
        <v>467711</v>
      </c>
      <c r="G7" s="10">
        <f t="shared" si="0"/>
        <v>743188</v>
      </c>
      <c r="H7" s="10">
        <f t="shared" si="0"/>
        <v>385550</v>
      </c>
      <c r="I7" s="10">
        <f t="shared" si="0"/>
        <v>271776</v>
      </c>
      <c r="J7" s="10">
        <f>+J8+J16+J20</f>
        <v>4132082</v>
      </c>
      <c r="L7" s="42"/>
    </row>
    <row r="8" spans="1:10" ht="15.75">
      <c r="A8" s="11" t="s">
        <v>22</v>
      </c>
      <c r="B8" s="12">
        <f>+B9+B12</f>
        <v>287445</v>
      </c>
      <c r="C8" s="12">
        <f>+C9+C12</f>
        <v>247213</v>
      </c>
      <c r="D8" s="12">
        <f aca="true" t="shared" si="1" ref="D8:I8">+D9+D12</f>
        <v>371712</v>
      </c>
      <c r="E8" s="12">
        <f t="shared" si="1"/>
        <v>444478</v>
      </c>
      <c r="F8" s="12">
        <f t="shared" si="1"/>
        <v>269392</v>
      </c>
      <c r="G8" s="12">
        <f t="shared" si="1"/>
        <v>433900</v>
      </c>
      <c r="H8" s="12">
        <f t="shared" si="1"/>
        <v>204336</v>
      </c>
      <c r="I8" s="12">
        <f t="shared" si="1"/>
        <v>164653</v>
      </c>
      <c r="J8" s="12">
        <f>SUM(B8:I8)</f>
        <v>2423129</v>
      </c>
    </row>
    <row r="9" spans="1:10" ht="15.75">
      <c r="A9" s="13" t="s">
        <v>23</v>
      </c>
      <c r="B9" s="14">
        <v>33707</v>
      </c>
      <c r="C9" s="14">
        <v>34081</v>
      </c>
      <c r="D9" s="14">
        <v>36851</v>
      </c>
      <c r="E9" s="14">
        <v>42411</v>
      </c>
      <c r="F9" s="14">
        <v>36684</v>
      </c>
      <c r="G9" s="14">
        <v>42801</v>
      </c>
      <c r="H9" s="14">
        <v>18896</v>
      </c>
      <c r="I9" s="14">
        <v>23004</v>
      </c>
      <c r="J9" s="12">
        <f aca="true" t="shared" si="2" ref="J9:J15">SUM(B9:I9)</f>
        <v>268435</v>
      </c>
    </row>
    <row r="10" spans="1:10" ht="15.75">
      <c r="A10" s="15" t="s">
        <v>24</v>
      </c>
      <c r="B10" s="14">
        <f>+B9-B11</f>
        <v>33707</v>
      </c>
      <c r="C10" s="14">
        <f aca="true" t="shared" si="3" ref="C10:I10">+C9-C11</f>
        <v>34081</v>
      </c>
      <c r="D10" s="14">
        <f t="shared" si="3"/>
        <v>36851</v>
      </c>
      <c r="E10" s="14">
        <f t="shared" si="3"/>
        <v>42411</v>
      </c>
      <c r="F10" s="14">
        <f t="shared" si="3"/>
        <v>36684</v>
      </c>
      <c r="G10" s="14">
        <f t="shared" si="3"/>
        <v>42801</v>
      </c>
      <c r="H10" s="14">
        <f t="shared" si="3"/>
        <v>18896</v>
      </c>
      <c r="I10" s="14">
        <f t="shared" si="3"/>
        <v>23004</v>
      </c>
      <c r="J10" s="12">
        <f t="shared" si="2"/>
        <v>268435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253738</v>
      </c>
      <c r="C12" s="14">
        <f aca="true" t="shared" si="4" ref="C12:I12">C13+C14+C15</f>
        <v>213132</v>
      </c>
      <c r="D12" s="14">
        <f t="shared" si="4"/>
        <v>334861</v>
      </c>
      <c r="E12" s="14">
        <f t="shared" si="4"/>
        <v>402067</v>
      </c>
      <c r="F12" s="14">
        <f t="shared" si="4"/>
        <v>232708</v>
      </c>
      <c r="G12" s="14">
        <f t="shared" si="4"/>
        <v>391099</v>
      </c>
      <c r="H12" s="14">
        <f t="shared" si="4"/>
        <v>185440</v>
      </c>
      <c r="I12" s="14">
        <f t="shared" si="4"/>
        <v>141649</v>
      </c>
      <c r="J12" s="12">
        <f t="shared" si="2"/>
        <v>2154694</v>
      </c>
    </row>
    <row r="13" spans="1:10" ht="15.75">
      <c r="A13" s="15" t="s">
        <v>27</v>
      </c>
      <c r="B13" s="14">
        <v>103325</v>
      </c>
      <c r="C13" s="14">
        <v>88610</v>
      </c>
      <c r="D13" s="14">
        <v>140966</v>
      </c>
      <c r="E13" s="14">
        <v>169147</v>
      </c>
      <c r="F13" s="14">
        <v>101382</v>
      </c>
      <c r="G13" s="14">
        <v>170728</v>
      </c>
      <c r="H13" s="14">
        <v>78294</v>
      </c>
      <c r="I13" s="14">
        <v>59839</v>
      </c>
      <c r="J13" s="12">
        <f t="shared" si="2"/>
        <v>912291</v>
      </c>
    </row>
    <row r="14" spans="1:10" ht="15.75">
      <c r="A14" s="15" t="s">
        <v>28</v>
      </c>
      <c r="B14" s="14">
        <v>107611</v>
      </c>
      <c r="C14" s="14">
        <v>85175</v>
      </c>
      <c r="D14" s="14">
        <v>143665</v>
      </c>
      <c r="E14" s="14">
        <v>165913</v>
      </c>
      <c r="F14" s="14">
        <v>93664</v>
      </c>
      <c r="G14" s="14">
        <v>161862</v>
      </c>
      <c r="H14" s="14">
        <v>78277</v>
      </c>
      <c r="I14" s="14">
        <v>62461</v>
      </c>
      <c r="J14" s="12">
        <f t="shared" si="2"/>
        <v>898628</v>
      </c>
    </row>
    <row r="15" spans="1:10" ht="15.75">
      <c r="A15" s="15" t="s">
        <v>29</v>
      </c>
      <c r="B15" s="14">
        <v>42802</v>
      </c>
      <c r="C15" s="14">
        <v>39347</v>
      </c>
      <c r="D15" s="14">
        <v>50230</v>
      </c>
      <c r="E15" s="14">
        <v>67007</v>
      </c>
      <c r="F15" s="14">
        <v>37662</v>
      </c>
      <c r="G15" s="14">
        <v>58509</v>
      </c>
      <c r="H15" s="14">
        <v>28869</v>
      </c>
      <c r="I15" s="14">
        <v>19349</v>
      </c>
      <c r="J15" s="12">
        <f t="shared" si="2"/>
        <v>343775</v>
      </c>
    </row>
    <row r="16" spans="1:10" ht="15.75">
      <c r="A16" s="17" t="s">
        <v>30</v>
      </c>
      <c r="B16" s="18">
        <f>B17+B18+B19</f>
        <v>174137</v>
      </c>
      <c r="C16" s="18">
        <f aca="true" t="shared" si="5" ref="C16:I16">C17+C18+C19</f>
        <v>120463</v>
      </c>
      <c r="D16" s="18">
        <f t="shared" si="5"/>
        <v>143541</v>
      </c>
      <c r="E16" s="18">
        <f t="shared" si="5"/>
        <v>213037</v>
      </c>
      <c r="F16" s="18">
        <f t="shared" si="5"/>
        <v>143548</v>
      </c>
      <c r="G16" s="18">
        <f t="shared" si="5"/>
        <v>237344</v>
      </c>
      <c r="H16" s="18">
        <f t="shared" si="5"/>
        <v>149984</v>
      </c>
      <c r="I16" s="18">
        <f t="shared" si="5"/>
        <v>89542</v>
      </c>
      <c r="J16" s="12">
        <f aca="true" t="shared" si="6" ref="J16:J22">SUM(B16:I16)</f>
        <v>1271596</v>
      </c>
    </row>
    <row r="17" spans="1:10" ht="18.75" customHeight="1">
      <c r="A17" s="13" t="s">
        <v>31</v>
      </c>
      <c r="B17" s="14">
        <v>81768</v>
      </c>
      <c r="C17" s="14">
        <v>60471</v>
      </c>
      <c r="D17" s="14">
        <v>73174</v>
      </c>
      <c r="E17" s="14">
        <v>106367</v>
      </c>
      <c r="F17" s="14">
        <v>73942</v>
      </c>
      <c r="G17" s="14">
        <v>119911</v>
      </c>
      <c r="H17" s="14">
        <v>72797</v>
      </c>
      <c r="I17" s="14">
        <v>44291</v>
      </c>
      <c r="J17" s="12">
        <f t="shared" si="6"/>
        <v>632721</v>
      </c>
    </row>
    <row r="18" spans="1:10" ht="18.75" customHeight="1">
      <c r="A18" s="13" t="s">
        <v>32</v>
      </c>
      <c r="B18" s="14">
        <v>67372</v>
      </c>
      <c r="C18" s="14">
        <v>41613</v>
      </c>
      <c r="D18" s="14">
        <v>50570</v>
      </c>
      <c r="E18" s="14">
        <v>74428</v>
      </c>
      <c r="F18" s="14">
        <v>50887</v>
      </c>
      <c r="G18" s="14">
        <v>86273</v>
      </c>
      <c r="H18" s="14">
        <v>58625</v>
      </c>
      <c r="I18" s="14">
        <v>35202</v>
      </c>
      <c r="J18" s="12">
        <f t="shared" si="6"/>
        <v>464970</v>
      </c>
    </row>
    <row r="19" spans="1:10" ht="18.75" customHeight="1">
      <c r="A19" s="13" t="s">
        <v>33</v>
      </c>
      <c r="B19" s="14">
        <v>24997</v>
      </c>
      <c r="C19" s="14">
        <v>18379</v>
      </c>
      <c r="D19" s="14">
        <v>19797</v>
      </c>
      <c r="E19" s="14">
        <v>32242</v>
      </c>
      <c r="F19" s="14">
        <v>18719</v>
      </c>
      <c r="G19" s="14">
        <v>31160</v>
      </c>
      <c r="H19" s="14">
        <v>18562</v>
      </c>
      <c r="I19" s="14">
        <v>10049</v>
      </c>
      <c r="J19" s="12">
        <f t="shared" si="6"/>
        <v>173905</v>
      </c>
    </row>
    <row r="20" spans="1:10" ht="18.75" customHeight="1">
      <c r="A20" s="17" t="s">
        <v>34</v>
      </c>
      <c r="B20" s="14">
        <f>B21+B22</f>
        <v>53541</v>
      </c>
      <c r="C20" s="14">
        <f aca="true" t="shared" si="7" ref="C20:I20">C21+C22</f>
        <v>45785</v>
      </c>
      <c r="D20" s="14">
        <f t="shared" si="7"/>
        <v>67692</v>
      </c>
      <c r="E20" s="14">
        <f t="shared" si="7"/>
        <v>94813</v>
      </c>
      <c r="F20" s="14">
        <f t="shared" si="7"/>
        <v>54771</v>
      </c>
      <c r="G20" s="14">
        <f t="shared" si="7"/>
        <v>71944</v>
      </c>
      <c r="H20" s="14">
        <f t="shared" si="7"/>
        <v>31230</v>
      </c>
      <c r="I20" s="14">
        <f t="shared" si="7"/>
        <v>17581</v>
      </c>
      <c r="J20" s="12">
        <f t="shared" si="6"/>
        <v>437357</v>
      </c>
    </row>
    <row r="21" spans="1:10" ht="18.75" customHeight="1">
      <c r="A21" s="13" t="s">
        <v>35</v>
      </c>
      <c r="B21" s="14">
        <v>34266</v>
      </c>
      <c r="C21" s="14">
        <v>29302</v>
      </c>
      <c r="D21" s="14">
        <v>43323</v>
      </c>
      <c r="E21" s="14">
        <v>60680</v>
      </c>
      <c r="F21" s="14">
        <v>35053</v>
      </c>
      <c r="G21" s="14">
        <v>46044</v>
      </c>
      <c r="H21" s="14">
        <v>19987</v>
      </c>
      <c r="I21" s="14">
        <v>11252</v>
      </c>
      <c r="J21" s="12">
        <f t="shared" si="6"/>
        <v>279907</v>
      </c>
    </row>
    <row r="22" spans="1:10" ht="18.75" customHeight="1">
      <c r="A22" s="13" t="s">
        <v>36</v>
      </c>
      <c r="B22" s="14">
        <v>19275</v>
      </c>
      <c r="C22" s="14">
        <v>16483</v>
      </c>
      <c r="D22" s="14">
        <v>24369</v>
      </c>
      <c r="E22" s="14">
        <v>34133</v>
      </c>
      <c r="F22" s="14">
        <v>19718</v>
      </c>
      <c r="G22" s="14">
        <v>25900</v>
      </c>
      <c r="H22" s="14">
        <v>11243</v>
      </c>
      <c r="I22" s="14">
        <v>6329</v>
      </c>
      <c r="J22" s="12">
        <f t="shared" si="6"/>
        <v>157450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0.9599804714602145</v>
      </c>
      <c r="C28" s="23">
        <f aca="true" t="shared" si="8" ref="C28:I28">(((+C$8+C$16)*C$25)+(C$20*C$26))/C$7</f>
        <v>0.9646383583941411</v>
      </c>
      <c r="D28" s="23">
        <f t="shared" si="8"/>
        <v>0.9775654746159586</v>
      </c>
      <c r="E28" s="23">
        <f t="shared" si="8"/>
        <v>0.9762440710700653</v>
      </c>
      <c r="F28" s="23">
        <f t="shared" si="8"/>
        <v>0.9720003461539284</v>
      </c>
      <c r="G28" s="23">
        <f t="shared" si="8"/>
        <v>0.9743467870848291</v>
      </c>
      <c r="H28" s="23">
        <f t="shared" si="8"/>
        <v>0.9140389677084684</v>
      </c>
      <c r="I28" s="23">
        <f t="shared" si="8"/>
        <v>0.9779596564818086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1.5017934495523595</v>
      </c>
      <c r="C31" s="26">
        <f aca="true" t="shared" si="9" ref="C31:I31">C28*C30</f>
        <v>1.4838067228818679</v>
      </c>
      <c r="D31" s="26">
        <f t="shared" si="9"/>
        <v>1.5191367475531996</v>
      </c>
      <c r="E31" s="26">
        <f t="shared" si="9"/>
        <v>1.5163022911860253</v>
      </c>
      <c r="F31" s="26">
        <f t="shared" si="9"/>
        <v>1.4692757232462783</v>
      </c>
      <c r="G31" s="26">
        <f t="shared" si="9"/>
        <v>1.5437550494572032</v>
      </c>
      <c r="H31" s="26">
        <f t="shared" si="9"/>
        <v>1.6595291497714952</v>
      </c>
      <c r="I31" s="26">
        <f t="shared" si="9"/>
        <v>1.8781715202733136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773608.35</v>
      </c>
      <c r="C37" s="29">
        <f aca="true" t="shared" si="12" ref="C37:I37">+C38+C39</f>
        <v>613496.21</v>
      </c>
      <c r="D37" s="29">
        <f t="shared" si="12"/>
        <v>885573.17</v>
      </c>
      <c r="E37" s="29">
        <f t="shared" si="12"/>
        <v>1140756.67</v>
      </c>
      <c r="F37" s="29">
        <f t="shared" si="12"/>
        <v>687196.42</v>
      </c>
      <c r="G37" s="29">
        <f t="shared" si="12"/>
        <v>1147300.23</v>
      </c>
      <c r="H37" s="29">
        <f t="shared" si="12"/>
        <v>639831.46</v>
      </c>
      <c r="I37" s="29">
        <f t="shared" si="12"/>
        <v>510441.94</v>
      </c>
      <c r="J37" s="29">
        <f t="shared" si="11"/>
        <v>6398204.45</v>
      </c>
      <c r="L37" s="43"/>
      <c r="M37" s="43"/>
    </row>
    <row r="38" spans="1:10" ht="15.75">
      <c r="A38" s="17" t="s">
        <v>73</v>
      </c>
      <c r="B38" s="30">
        <f>ROUND(+B7*B31,2)</f>
        <v>773608.35</v>
      </c>
      <c r="C38" s="30">
        <f aca="true" t="shared" si="13" ref="C38:I38">ROUND(+C7*C31,2)</f>
        <v>613496.21</v>
      </c>
      <c r="D38" s="30">
        <f t="shared" si="13"/>
        <v>885573.17</v>
      </c>
      <c r="E38" s="30">
        <f t="shared" si="13"/>
        <v>1140756.67</v>
      </c>
      <c r="F38" s="30">
        <f t="shared" si="13"/>
        <v>687196.42</v>
      </c>
      <c r="G38" s="30">
        <f t="shared" si="13"/>
        <v>1147300.23</v>
      </c>
      <c r="H38" s="30">
        <f t="shared" si="13"/>
        <v>639831.46</v>
      </c>
      <c r="I38" s="30">
        <f t="shared" si="13"/>
        <v>510441.94</v>
      </c>
      <c r="J38" s="30">
        <f>SUM(B38:I38)</f>
        <v>6398204.45</v>
      </c>
    </row>
    <row r="39" spans="1:10" ht="15.75">
      <c r="A39" s="17" t="s">
        <v>43</v>
      </c>
      <c r="B39" s="55">
        <f>+B33</f>
        <v>0</v>
      </c>
      <c r="C39" s="55">
        <f aca="true" t="shared" si="14" ref="C39:I39">+C33</f>
        <v>0</v>
      </c>
      <c r="D39" s="55">
        <f t="shared" si="14"/>
        <v>0</v>
      </c>
      <c r="E39" s="55">
        <f t="shared" si="14"/>
        <v>0</v>
      </c>
      <c r="F39" s="55">
        <f t="shared" si="14"/>
        <v>0</v>
      </c>
      <c r="G39" s="55">
        <f t="shared" si="14"/>
        <v>0</v>
      </c>
      <c r="H39" s="55">
        <f t="shared" si="14"/>
        <v>0</v>
      </c>
      <c r="I39" s="55">
        <f t="shared" si="14"/>
        <v>0</v>
      </c>
      <c r="J39" s="55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-22882.25</v>
      </c>
      <c r="C41" s="31">
        <f t="shared" si="15"/>
        <v>-57832.87000000001</v>
      </c>
      <c r="D41" s="31">
        <f t="shared" si="15"/>
        <v>-66289.76000000001</v>
      </c>
      <c r="E41" s="31">
        <f t="shared" si="15"/>
        <v>126521.57</v>
      </c>
      <c r="F41" s="31">
        <f t="shared" si="15"/>
        <v>-53697.33</v>
      </c>
      <c r="G41" s="31">
        <f t="shared" si="15"/>
        <v>-60227.86</v>
      </c>
      <c r="H41" s="31">
        <f t="shared" si="15"/>
        <v>-7253.429999999993</v>
      </c>
      <c r="I41" s="31">
        <f t="shared" si="15"/>
        <v>-33453.28</v>
      </c>
      <c r="J41" s="31">
        <f t="shared" si="15"/>
        <v>-175115.21000000008</v>
      </c>
      <c r="L41" s="43"/>
    </row>
    <row r="42" spans="1:12" ht="15.75">
      <c r="A42" s="17" t="s">
        <v>44</v>
      </c>
      <c r="B42" s="32">
        <f>B43+B44</f>
        <v>-101121</v>
      </c>
      <c r="C42" s="32">
        <f aca="true" t="shared" si="16" ref="C42:I42">C43+C44</f>
        <v>-102243</v>
      </c>
      <c r="D42" s="32">
        <f t="shared" si="16"/>
        <v>-110553</v>
      </c>
      <c r="E42" s="32">
        <f t="shared" si="16"/>
        <v>-127233</v>
      </c>
      <c r="F42" s="32">
        <f t="shared" si="16"/>
        <v>-110052</v>
      </c>
      <c r="G42" s="32">
        <f t="shared" si="16"/>
        <v>-128403</v>
      </c>
      <c r="H42" s="32">
        <f t="shared" si="16"/>
        <v>-56688</v>
      </c>
      <c r="I42" s="32">
        <f t="shared" si="16"/>
        <v>-69012</v>
      </c>
      <c r="J42" s="31">
        <f t="shared" si="11"/>
        <v>-805305</v>
      </c>
      <c r="L42" s="43"/>
    </row>
    <row r="43" spans="1:12" ht="15.75">
      <c r="A43" s="13" t="s">
        <v>69</v>
      </c>
      <c r="B43" s="20">
        <f aca="true" t="shared" si="17" ref="B43:I43">ROUND(-B9*$D$3,2)</f>
        <v>-101121</v>
      </c>
      <c r="C43" s="20">
        <f t="shared" si="17"/>
        <v>-102243</v>
      </c>
      <c r="D43" s="20">
        <f t="shared" si="17"/>
        <v>-110553</v>
      </c>
      <c r="E43" s="20">
        <f t="shared" si="17"/>
        <v>-127233</v>
      </c>
      <c r="F43" s="20">
        <f t="shared" si="17"/>
        <v>-110052</v>
      </c>
      <c r="G43" s="20">
        <f t="shared" si="17"/>
        <v>-128403</v>
      </c>
      <c r="H43" s="20">
        <f t="shared" si="17"/>
        <v>-56688</v>
      </c>
      <c r="I43" s="20">
        <f t="shared" si="17"/>
        <v>-69012</v>
      </c>
      <c r="J43" s="55">
        <f t="shared" si="11"/>
        <v>-805305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5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-29997.87</v>
      </c>
      <c r="C45" s="32">
        <f t="shared" si="19"/>
        <v>-34389.880000000005</v>
      </c>
      <c r="D45" s="32">
        <f t="shared" si="19"/>
        <v>-16382.94</v>
      </c>
      <c r="E45" s="32">
        <f t="shared" si="19"/>
        <v>-34264.62</v>
      </c>
      <c r="F45" s="32">
        <f t="shared" si="19"/>
        <v>-9259.01</v>
      </c>
      <c r="G45" s="32">
        <f t="shared" si="19"/>
        <v>-58068.56</v>
      </c>
      <c r="H45" s="32">
        <f t="shared" si="19"/>
        <v>-37809.18</v>
      </c>
      <c r="I45" s="32">
        <f t="shared" si="19"/>
        <v>-11839.69</v>
      </c>
      <c r="J45" s="32">
        <f t="shared" si="19"/>
        <v>-232011.75</v>
      </c>
      <c r="L45" s="42"/>
    </row>
    <row r="46" spans="1:12" ht="15.75">
      <c r="A46" s="13" t="s">
        <v>62</v>
      </c>
      <c r="B46" s="27">
        <v>-28782.87</v>
      </c>
      <c r="C46" s="27">
        <v>-31527.88</v>
      </c>
      <c r="D46" s="27">
        <v>-16382.94</v>
      </c>
      <c r="E46" s="27">
        <v>-34264.62</v>
      </c>
      <c r="F46" s="27">
        <v>-9259.01</v>
      </c>
      <c r="G46" s="27">
        <v>-56826.56</v>
      </c>
      <c r="H46" s="27">
        <v>-36378.18</v>
      </c>
      <c r="I46" s="27">
        <v>-11839.69</v>
      </c>
      <c r="J46" s="27">
        <f t="shared" si="11"/>
        <v>-225261.75</v>
      </c>
      <c r="L46" s="65"/>
    </row>
    <row r="47" spans="1:12" ht="15.75">
      <c r="A47" s="13" t="s">
        <v>63</v>
      </c>
      <c r="B47" s="27">
        <v>-1215</v>
      </c>
      <c r="C47" s="27">
        <v>-2862</v>
      </c>
      <c r="D47" s="27">
        <v>0</v>
      </c>
      <c r="E47" s="27">
        <v>0</v>
      </c>
      <c r="F47" s="27">
        <v>0</v>
      </c>
      <c r="G47" s="27">
        <v>-1242</v>
      </c>
      <c r="H47" s="27">
        <v>-1431</v>
      </c>
      <c r="I47" s="27">
        <v>0</v>
      </c>
      <c r="J47" s="27">
        <f t="shared" si="11"/>
        <v>-6750</v>
      </c>
      <c r="L47" s="65"/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91</v>
      </c>
      <c r="B51" s="33">
        <v>108236.62</v>
      </c>
      <c r="C51" s="33">
        <v>78800.01</v>
      </c>
      <c r="D51" s="33">
        <v>60646.18</v>
      </c>
      <c r="E51" s="33">
        <v>288019.19</v>
      </c>
      <c r="F51" s="33">
        <v>65613.68</v>
      </c>
      <c r="G51" s="33">
        <v>126243.7</v>
      </c>
      <c r="H51" s="33">
        <v>87243.75</v>
      </c>
      <c r="I51" s="33">
        <v>47398.41</v>
      </c>
      <c r="J51" s="27">
        <f t="shared" si="11"/>
        <v>862201.5399999999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750726.1</v>
      </c>
      <c r="C53" s="35">
        <f t="shared" si="20"/>
        <v>555663.34</v>
      </c>
      <c r="D53" s="35">
        <f t="shared" si="20"/>
        <v>819283.41</v>
      </c>
      <c r="E53" s="35">
        <f t="shared" si="20"/>
        <v>1267278.24</v>
      </c>
      <c r="F53" s="35">
        <f t="shared" si="20"/>
        <v>633499.0900000001</v>
      </c>
      <c r="G53" s="35">
        <f t="shared" si="20"/>
        <v>1087072.3699999999</v>
      </c>
      <c r="H53" s="35">
        <f t="shared" si="20"/>
        <v>632578.03</v>
      </c>
      <c r="I53" s="35">
        <f t="shared" si="20"/>
        <v>476988.66000000003</v>
      </c>
      <c r="J53" s="35">
        <f>SUM(B53:I53)</f>
        <v>6223089.24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6223089.2700000005</v>
      </c>
      <c r="L56" s="43"/>
    </row>
    <row r="57" spans="1:10" ht="17.25" customHeight="1">
      <c r="A57" s="17" t="s">
        <v>48</v>
      </c>
      <c r="B57" s="45">
        <v>130874.83</v>
      </c>
      <c r="C57" s="45">
        <v>154161.82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285036.65</v>
      </c>
    </row>
    <row r="58" spans="1:10" ht="17.25" customHeight="1">
      <c r="A58" s="17" t="s">
        <v>54</v>
      </c>
      <c r="B58" s="45">
        <v>619851.26</v>
      </c>
      <c r="C58" s="45">
        <v>401501.52</v>
      </c>
      <c r="D58" s="44">
        <v>0</v>
      </c>
      <c r="E58" s="45">
        <v>677520.86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1698873.6400000001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336354.76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336354.76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322274.72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322274.72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98738.13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98738.13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61915.83</v>
      </c>
      <c r="E62" s="44">
        <v>0</v>
      </c>
      <c r="F62" s="45">
        <v>139293.5</v>
      </c>
      <c r="G62" s="44">
        <v>0</v>
      </c>
      <c r="H62" s="44">
        <v>0</v>
      </c>
      <c r="I62" s="44">
        <v>0</v>
      </c>
      <c r="J62" s="35">
        <f t="shared" si="21"/>
        <v>201209.33000000002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348704.34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348704.34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201971.88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201971.88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39081.16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39081.16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494205.59</v>
      </c>
      <c r="G66" s="44">
        <v>0</v>
      </c>
      <c r="H66" s="44">
        <v>0</v>
      </c>
      <c r="I66" s="44">
        <v>0</v>
      </c>
      <c r="J66" s="35">
        <f t="shared" si="21"/>
        <v>494205.59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622149.53</v>
      </c>
      <c r="H67" s="45">
        <v>632578.03</v>
      </c>
      <c r="I67" s="44">
        <v>0</v>
      </c>
      <c r="J67" s="32">
        <f t="shared" si="21"/>
        <v>1254727.56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464922.84</v>
      </c>
      <c r="H68" s="44">
        <v>0</v>
      </c>
      <c r="I68" s="44">
        <v>0</v>
      </c>
      <c r="J68" s="35">
        <f t="shared" si="21"/>
        <v>464922.84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165715.48</v>
      </c>
      <c r="J69" s="32">
        <f t="shared" si="21"/>
        <v>165715.48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311273.19</v>
      </c>
      <c r="J70" s="35">
        <f t="shared" si="21"/>
        <v>311273.19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7"/>
      <c r="B72" s="58">
        <v>0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3">
        <v>1.5893313143305596</v>
      </c>
      <c r="C75" s="53">
        <v>1.5601729920262826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35"/>
    </row>
    <row r="76" spans="1:10" ht="15.75">
      <c r="A76" s="17" t="s">
        <v>75</v>
      </c>
      <c r="B76" s="53">
        <v>1.480865866154801</v>
      </c>
      <c r="C76" s="53">
        <v>1.4537099977408903</v>
      </c>
      <c r="D76" s="53"/>
      <c r="E76" s="53">
        <v>1.6026274863831964</v>
      </c>
      <c r="F76" s="53">
        <v>0</v>
      </c>
      <c r="G76" s="53">
        <v>0</v>
      </c>
      <c r="H76" s="53">
        <v>0</v>
      </c>
      <c r="I76" s="53">
        <v>0</v>
      </c>
      <c r="J76" s="35"/>
    </row>
    <row r="77" spans="1:10" ht="15.75">
      <c r="A77" s="17" t="s">
        <v>76</v>
      </c>
      <c r="B77" s="53">
        <v>0</v>
      </c>
      <c r="C77" s="53">
        <v>0</v>
      </c>
      <c r="D77" s="24">
        <v>1.421408777630968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32"/>
    </row>
    <row r="78" spans="1:10" ht="15.75">
      <c r="A78" s="17" t="s">
        <v>77</v>
      </c>
      <c r="B78" s="53">
        <v>0</v>
      </c>
      <c r="C78" s="53">
        <v>0</v>
      </c>
      <c r="D78" s="53">
        <v>1.4926480267972517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35"/>
    </row>
    <row r="79" spans="1:10" ht="15.75">
      <c r="A79" s="17" t="s">
        <v>78</v>
      </c>
      <c r="B79" s="53">
        <v>0</v>
      </c>
      <c r="C79" s="53">
        <v>0</v>
      </c>
      <c r="D79" s="53">
        <v>1.9648745559709127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32"/>
    </row>
    <row r="80" spans="1:10" ht="15.75">
      <c r="A80" s="17" t="s">
        <v>79</v>
      </c>
      <c r="B80" s="53">
        <v>0</v>
      </c>
      <c r="C80" s="53">
        <v>0</v>
      </c>
      <c r="D80" s="53">
        <v>1.7031835875854815</v>
      </c>
      <c r="E80" s="53">
        <v>0</v>
      </c>
      <c r="F80" s="53">
        <v>1.516737858948719</v>
      </c>
      <c r="G80" s="53">
        <v>0</v>
      </c>
      <c r="H80" s="53">
        <v>0</v>
      </c>
      <c r="I80" s="53">
        <v>0</v>
      </c>
      <c r="J80" s="35"/>
    </row>
    <row r="81" spans="1:10" ht="15.75">
      <c r="A81" s="17" t="s">
        <v>80</v>
      </c>
      <c r="B81" s="53">
        <v>0</v>
      </c>
      <c r="C81" s="53">
        <v>0</v>
      </c>
      <c r="D81" s="53">
        <v>0</v>
      </c>
      <c r="E81" s="53">
        <v>1.3794328540532652</v>
      </c>
      <c r="F81" s="53"/>
      <c r="G81" s="53">
        <v>0</v>
      </c>
      <c r="H81" s="53">
        <v>0</v>
      </c>
      <c r="I81" s="53">
        <v>0</v>
      </c>
      <c r="J81" s="35"/>
    </row>
    <row r="82" spans="1:10" ht="15.75">
      <c r="A82" s="17" t="s">
        <v>81</v>
      </c>
      <c r="B82" s="53">
        <v>0</v>
      </c>
      <c r="C82" s="53">
        <v>0</v>
      </c>
      <c r="D82" s="53">
        <v>0</v>
      </c>
      <c r="E82" s="53">
        <v>1.5339088134573227</v>
      </c>
      <c r="F82" s="53">
        <v>0</v>
      </c>
      <c r="G82" s="53">
        <v>0</v>
      </c>
      <c r="H82" s="53">
        <v>0</v>
      </c>
      <c r="I82" s="53">
        <v>0</v>
      </c>
      <c r="J82" s="35"/>
    </row>
    <row r="83" spans="1:10" ht="15.75">
      <c r="A83" s="17" t="s">
        <v>82</v>
      </c>
      <c r="B83" s="53">
        <v>0</v>
      </c>
      <c r="C83" s="53">
        <v>0</v>
      </c>
      <c r="D83" s="53">
        <v>0</v>
      </c>
      <c r="E83" s="24">
        <v>1.739305493412876</v>
      </c>
      <c r="F83" s="53">
        <v>0</v>
      </c>
      <c r="G83" s="53">
        <v>0</v>
      </c>
      <c r="H83" s="53">
        <v>0</v>
      </c>
      <c r="I83" s="53">
        <v>0</v>
      </c>
      <c r="J83" s="32"/>
    </row>
    <row r="84" spans="1:10" ht="15.75">
      <c r="A84" s="17" t="s">
        <v>83</v>
      </c>
      <c r="B84" s="53">
        <v>0</v>
      </c>
      <c r="C84" s="53">
        <v>0</v>
      </c>
      <c r="D84" s="53">
        <v>0</v>
      </c>
      <c r="E84" s="53">
        <v>0</v>
      </c>
      <c r="F84" s="53">
        <v>1.459555727857231</v>
      </c>
      <c r="G84" s="53">
        <v>0</v>
      </c>
      <c r="H84" s="53">
        <v>0</v>
      </c>
      <c r="I84" s="53">
        <v>0</v>
      </c>
      <c r="J84" s="35"/>
    </row>
    <row r="85" spans="1:10" ht="15.75">
      <c r="A85" s="17" t="s">
        <v>84</v>
      </c>
      <c r="B85" s="53">
        <v>0</v>
      </c>
      <c r="C85" s="53">
        <v>0</v>
      </c>
      <c r="D85" s="53">
        <v>0</v>
      </c>
      <c r="E85" s="53">
        <v>0</v>
      </c>
      <c r="F85" s="53">
        <v>0</v>
      </c>
      <c r="G85" s="24">
        <v>1.484431657161799</v>
      </c>
      <c r="H85" s="53">
        <v>1.6595291401893402</v>
      </c>
      <c r="I85" s="53">
        <v>0</v>
      </c>
      <c r="J85" s="32"/>
    </row>
    <row r="86" spans="1:10" ht="15.75">
      <c r="A86" s="17" t="s">
        <v>85</v>
      </c>
      <c r="B86" s="53">
        <v>0</v>
      </c>
      <c r="C86" s="53">
        <v>0</v>
      </c>
      <c r="D86" s="53">
        <v>0</v>
      </c>
      <c r="E86" s="53">
        <v>0</v>
      </c>
      <c r="F86" s="53">
        <v>0</v>
      </c>
      <c r="G86" s="53">
        <v>1.6244789730981446</v>
      </c>
      <c r="H86" s="53">
        <v>0</v>
      </c>
      <c r="I86" s="53">
        <v>0</v>
      </c>
      <c r="J86" s="35"/>
    </row>
    <row r="87" spans="1:10" ht="15.75">
      <c r="A87" s="17" t="s">
        <v>86</v>
      </c>
      <c r="B87" s="53">
        <v>0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24">
        <v>1.8368038414262446</v>
      </c>
      <c r="J87" s="32"/>
    </row>
    <row r="88" spans="1:10" ht="15.75">
      <c r="A88" s="41" t="s">
        <v>87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1.9022794378861911</v>
      </c>
      <c r="J88" s="39"/>
    </row>
    <row r="89" spans="1:10" ht="80.25" customHeight="1">
      <c r="A89" s="63" t="s">
        <v>94</v>
      </c>
      <c r="B89" s="64"/>
      <c r="C89" s="64"/>
      <c r="D89" s="64"/>
      <c r="E89" s="64"/>
      <c r="F89" s="64"/>
      <c r="G89" s="64"/>
      <c r="H89" s="64"/>
      <c r="I89" s="64"/>
      <c r="J89" s="64"/>
    </row>
    <row r="90" ht="22.5" customHeight="1">
      <c r="A90" s="1" t="s">
        <v>93</v>
      </c>
    </row>
    <row r="92" ht="14.25">
      <c r="B92" s="49"/>
    </row>
    <row r="93" ht="14.25">
      <c r="F93" s="50"/>
    </row>
    <row r="94" ht="14.25"/>
    <row r="95" spans="6:7" ht="14.25">
      <c r="F95" s="51"/>
      <c r="G95" s="52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2013-10-25T16:06:59Z</dcterms:modified>
  <cp:category/>
  <cp:version/>
  <cp:contentType/>
  <cp:contentStatus/>
</cp:coreProperties>
</file>