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<sst xmlns="http://schemas.openxmlformats.org/spreadsheetml/2006/main" count="94" uniqueCount="94">
  <si>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</si>
  <si>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</si>
  <si>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</si>
  <si>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</si>
  <si>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</si>
  <si>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</si>
  <si>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</si>
  <si>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</si>
  <si>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</si>
  <si>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</si>
  <si>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</si>
  <si>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</si>
  <si>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</si>
  <si>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</si>
  <si>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</si>
  <si>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</si>
  <si>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</si>
  <si>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</si>
  <si>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</si>
  <si>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</si>
  <si>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</si>
  <si>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</si>
  <si>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</si>
  <si>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</si>
  <si>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</si>
  <si>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</si>
  <si>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</si>
  <si>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</si>
  <si>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</si>
  <si>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</si>
  <si>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</si>
  <si>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</si>
  <si>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</si>
  <si>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</si>
  <si>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</si>
  <si>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</si>
  <si>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</si>
  <si>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</si>
  <si>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</si>
  <si>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</si>
  <si>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</si>
  <si>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</si>
  <si>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</si>
  <si>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</si>
  <si>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</si>
  <si>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</si>
  <si>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</si>
  <si>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</si>
  <si>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</si>
  <si>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</si>
  <si>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</si>
  <si>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</si>
  <si>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</si>
  <si>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</si>
  <si>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</si>
  <si>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</si>
  <si>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</si>
  <si>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</si>
  <si>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</si>
  <si>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</si>
  <si>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</si>
  <si>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</si>
  <si>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</si>
  <si>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</si>
  <si>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</si>
  <si>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</si>
  <si>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</si>
  <si>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</si>
  <si>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</si>
  <si>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</si>
  <si>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</si>
  <si>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</si>
  <si>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</si>
  <si>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</si>
  <si>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</si>
  <si>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</si>
  <si>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</si>
  <si>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</si>
  <si>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</si>
  <si>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</si>
  <si>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</si>
  <si>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</si>
  <si>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</si>
  <si>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</si>
  <si>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</si>
  <si>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</si>
  <si>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</si>
  <si>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</si>
  <si>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</si>
  <si>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</si>
  <si>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</si>
  <si>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</si>
  <si>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</si>
  <si>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OPERAÇÃO 19/10/13 - VENCIMENTO 25/10/13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</si>
</sst>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1943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1" t="s">
        <v>16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21">
      <c r="A2" s="62" t="s">
        <v>93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3" t="s">
        <v>18</v>
      </c>
      <c r="B4" s="63" t="s">
        <v>19</v>
      </c>
      <c r="C4" s="63"/>
      <c r="D4" s="63"/>
      <c r="E4" s="63"/>
      <c r="F4" s="63"/>
      <c r="G4" s="63"/>
      <c r="H4" s="63"/>
      <c r="I4" s="63"/>
      <c r="J4" s="64" t="s">
        <v>20</v>
      </c>
    </row>
    <row r="5" spans="1:10" ht="38.25">
      <c r="A5" s="63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3"/>
    </row>
    <row r="6" spans="1:10" ht="15.75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3"/>
    </row>
    <row r="7" spans="1:12" ht="15.75">
      <c r="A7" s="9" t="s">
        <v>21</v>
      </c>
      <c r="B7" s="10">
        <f>B8+B16+B20</f>
        <v>407489</v>
      </c>
      <c r="C7" s="10">
        <f aca="true" t="shared" si="0" ref="C7:I7">C8+C16+C20</f>
        <v>302919</v>
      </c>
      <c r="D7" s="10">
        <f t="shared" si="0"/>
        <v>471562</v>
      </c>
      <c r="E7" s="10">
        <f t="shared" si="0"/>
        <v>566747</v>
      </c>
      <c r="F7" s="10">
        <f t="shared" si="0"/>
        <v>338759</v>
      </c>
      <c r="G7" s="10">
        <f t="shared" si="0"/>
        <v>584923</v>
      </c>
      <c r="H7" s="10">
        <f t="shared" si="0"/>
        <v>319852</v>
      </c>
      <c r="I7" s="10">
        <f t="shared" si="0"/>
        <v>189064</v>
      </c>
      <c r="J7" s="10">
        <f>+J8+J16+J20</f>
        <v>3181315</v>
      </c>
      <c r="L7" s="42"/>
    </row>
    <row r="8" spans="1:10" ht="15.75">
      <c r="A8" s="11" t="s">
        <v>22</v>
      </c>
      <c r="B8" s="12">
        <f>+B9+B12</f>
        <v>231722</v>
      </c>
      <c r="C8" s="12">
        <f>+C9+C12</f>
        <v>182954</v>
      </c>
      <c r="D8" s="12">
        <f aca="true" t="shared" si="1" ref="D8:I8">+D9+D12</f>
        <v>298949</v>
      </c>
      <c r="E8" s="12">
        <f t="shared" si="1"/>
        <v>335867</v>
      </c>
      <c r="F8" s="12">
        <f t="shared" si="1"/>
        <v>199119</v>
      </c>
      <c r="G8" s="12">
        <f t="shared" si="1"/>
        <v>344076</v>
      </c>
      <c r="H8" s="12">
        <f t="shared" si="1"/>
        <v>178717</v>
      </c>
      <c r="I8" s="12">
        <f t="shared" si="1"/>
        <v>117092</v>
      </c>
      <c r="J8" s="12">
        <f>SUM(B8:I8)</f>
        <v>1888496</v>
      </c>
    </row>
    <row r="9" spans="1:10" ht="15.75">
      <c r="A9" s="13" t="s">
        <v>23</v>
      </c>
      <c r="B9" s="14">
        <v>33119</v>
      </c>
      <c r="C9" s="14">
        <v>32960</v>
      </c>
      <c r="D9" s="14">
        <v>39791</v>
      </c>
      <c r="E9" s="14">
        <v>41695</v>
      </c>
      <c r="F9" s="14">
        <v>34370</v>
      </c>
      <c r="G9" s="14">
        <v>41855</v>
      </c>
      <c r="H9" s="14">
        <v>19997</v>
      </c>
      <c r="I9" s="14">
        <v>19280</v>
      </c>
      <c r="J9" s="12">
        <f aca="true" t="shared" si="2" ref="J9:J15">SUM(B9:I9)</f>
        <v>263067</v>
      </c>
    </row>
    <row r="10" spans="1:10" ht="15.75">
      <c r="A10" s="15" t="s">
        <v>24</v>
      </c>
      <c r="B10" s="14">
        <f>+B9-B11</f>
        <v>33119</v>
      </c>
      <c r="C10" s="14">
        <f aca="true" t="shared" si="3" ref="C10:I10">+C9-C11</f>
        <v>32960</v>
      </c>
      <c r="D10" s="14">
        <f t="shared" si="3"/>
        <v>39791</v>
      </c>
      <c r="E10" s="14">
        <f t="shared" si="3"/>
        <v>41695</v>
      </c>
      <c r="F10" s="14">
        <f t="shared" si="3"/>
        <v>34370</v>
      </c>
      <c r="G10" s="14">
        <f t="shared" si="3"/>
        <v>41855</v>
      </c>
      <c r="H10" s="14">
        <f t="shared" si="3"/>
        <v>19997</v>
      </c>
      <c r="I10" s="14">
        <f t="shared" si="3"/>
        <v>19280</v>
      </c>
      <c r="J10" s="12">
        <f t="shared" si="2"/>
        <v>263067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198603</v>
      </c>
      <c r="C12" s="14">
        <f aca="true" t="shared" si="4" ref="C12:I12">C13+C14+C15</f>
        <v>149994</v>
      </c>
      <c r="D12" s="14">
        <f t="shared" si="4"/>
        <v>259158</v>
      </c>
      <c r="E12" s="14">
        <f t="shared" si="4"/>
        <v>294172</v>
      </c>
      <c r="F12" s="14">
        <f t="shared" si="4"/>
        <v>164749</v>
      </c>
      <c r="G12" s="14">
        <f t="shared" si="4"/>
        <v>302221</v>
      </c>
      <c r="H12" s="14">
        <f t="shared" si="4"/>
        <v>158720</v>
      </c>
      <c r="I12" s="14">
        <f t="shared" si="4"/>
        <v>97812</v>
      </c>
      <c r="J12" s="12">
        <f t="shared" si="2"/>
        <v>1625429</v>
      </c>
    </row>
    <row r="13" spans="1:10" ht="15.75">
      <c r="A13" s="15" t="s">
        <v>27</v>
      </c>
      <c r="B13" s="14">
        <v>85433</v>
      </c>
      <c r="C13" s="14">
        <v>67987</v>
      </c>
      <c r="D13" s="14">
        <v>116798</v>
      </c>
      <c r="E13" s="14">
        <v>132237</v>
      </c>
      <c r="F13" s="14">
        <v>76101</v>
      </c>
      <c r="G13" s="14">
        <v>136731</v>
      </c>
      <c r="H13" s="14">
        <v>70056</v>
      </c>
      <c r="I13" s="14">
        <v>43027</v>
      </c>
      <c r="J13" s="12">
        <f t="shared" si="2"/>
        <v>728370</v>
      </c>
    </row>
    <row r="14" spans="1:10" ht="15.75">
      <c r="A14" s="15" t="s">
        <v>28</v>
      </c>
      <c r="B14" s="14">
        <v>84587</v>
      </c>
      <c r="C14" s="14">
        <v>59072</v>
      </c>
      <c r="D14" s="14">
        <v>109168</v>
      </c>
      <c r="E14" s="14">
        <v>121185</v>
      </c>
      <c r="F14" s="14">
        <v>66327</v>
      </c>
      <c r="G14" s="14">
        <v>126147</v>
      </c>
      <c r="H14" s="14">
        <v>68604</v>
      </c>
      <c r="I14" s="14">
        <v>44232</v>
      </c>
      <c r="J14" s="12">
        <f t="shared" si="2"/>
        <v>679322</v>
      </c>
    </row>
    <row r="15" spans="1:10" ht="15.75">
      <c r="A15" s="15" t="s">
        <v>29</v>
      </c>
      <c r="B15" s="14">
        <v>28583</v>
      </c>
      <c r="C15" s="14">
        <v>22935</v>
      </c>
      <c r="D15" s="14">
        <v>33192</v>
      </c>
      <c r="E15" s="14">
        <v>40750</v>
      </c>
      <c r="F15" s="14">
        <v>22321</v>
      </c>
      <c r="G15" s="14">
        <v>39343</v>
      </c>
      <c r="H15" s="14">
        <v>20060</v>
      </c>
      <c r="I15" s="14">
        <v>10553</v>
      </c>
      <c r="J15" s="12">
        <f t="shared" si="2"/>
        <v>217737</v>
      </c>
    </row>
    <row r="16" spans="1:10" ht="15.75">
      <c r="A16" s="17" t="s">
        <v>30</v>
      </c>
      <c r="B16" s="18">
        <f>B17+B18+B19</f>
        <v>133211</v>
      </c>
      <c r="C16" s="18">
        <f aca="true" t="shared" si="5" ref="C16:I16">C17+C18+C19</f>
        <v>86035</v>
      </c>
      <c r="D16" s="18">
        <f t="shared" si="5"/>
        <v>118418</v>
      </c>
      <c r="E16" s="18">
        <f t="shared" si="5"/>
        <v>161264</v>
      </c>
      <c r="F16" s="18">
        <f t="shared" si="5"/>
        <v>100635</v>
      </c>
      <c r="G16" s="18">
        <f t="shared" si="5"/>
        <v>185042</v>
      </c>
      <c r="H16" s="18">
        <f t="shared" si="5"/>
        <v>116323</v>
      </c>
      <c r="I16" s="18">
        <f t="shared" si="5"/>
        <v>59683</v>
      </c>
      <c r="J16" s="12">
        <f aca="true" t="shared" si="6" ref="J16:J22">SUM(B16:I16)</f>
        <v>960611</v>
      </c>
    </row>
    <row r="17" spans="1:10" ht="18.75" customHeight="1">
      <c r="A17" s="13" t="s">
        <v>31</v>
      </c>
      <c r="B17" s="14">
        <v>63423</v>
      </c>
      <c r="C17" s="14">
        <v>45014</v>
      </c>
      <c r="D17" s="14">
        <v>60459</v>
      </c>
      <c r="E17" s="14">
        <v>80801</v>
      </c>
      <c r="F17" s="14">
        <v>52477</v>
      </c>
      <c r="G17" s="14">
        <v>93428</v>
      </c>
      <c r="H17" s="14">
        <v>56579</v>
      </c>
      <c r="I17" s="14">
        <v>29282</v>
      </c>
      <c r="J17" s="12">
        <f t="shared" si="6"/>
        <v>481463</v>
      </c>
    </row>
    <row r="18" spans="1:10" ht="18.75" customHeight="1">
      <c r="A18" s="13" t="s">
        <v>32</v>
      </c>
      <c r="B18" s="14">
        <v>52551</v>
      </c>
      <c r="C18" s="14">
        <v>29682</v>
      </c>
      <c r="D18" s="14">
        <v>43799</v>
      </c>
      <c r="E18" s="14">
        <v>59704</v>
      </c>
      <c r="F18" s="14">
        <v>36708</v>
      </c>
      <c r="G18" s="14">
        <v>70316</v>
      </c>
      <c r="H18" s="14">
        <v>47249</v>
      </c>
      <c r="I18" s="14">
        <v>24680</v>
      </c>
      <c r="J18" s="12">
        <f t="shared" si="6"/>
        <v>364689</v>
      </c>
    </row>
    <row r="19" spans="1:10" ht="18.75" customHeight="1">
      <c r="A19" s="13" t="s">
        <v>33</v>
      </c>
      <c r="B19" s="14">
        <v>17237</v>
      </c>
      <c r="C19" s="14">
        <v>11339</v>
      </c>
      <c r="D19" s="14">
        <v>14160</v>
      </c>
      <c r="E19" s="14">
        <v>20759</v>
      </c>
      <c r="F19" s="14">
        <v>11450</v>
      </c>
      <c r="G19" s="14">
        <v>21298</v>
      </c>
      <c r="H19" s="14">
        <v>12495</v>
      </c>
      <c r="I19" s="14">
        <v>5721</v>
      </c>
      <c r="J19" s="12">
        <f t="shared" si="6"/>
        <v>114459</v>
      </c>
    </row>
    <row r="20" spans="1:10" ht="18.75" customHeight="1">
      <c r="A20" s="17" t="s">
        <v>34</v>
      </c>
      <c r="B20" s="14">
        <f>B21+B22</f>
        <v>42556</v>
      </c>
      <c r="C20" s="14">
        <f aca="true" t="shared" si="7" ref="C20:I20">C21+C22</f>
        <v>33930</v>
      </c>
      <c r="D20" s="14">
        <f t="shared" si="7"/>
        <v>54195</v>
      </c>
      <c r="E20" s="14">
        <f t="shared" si="7"/>
        <v>69616</v>
      </c>
      <c r="F20" s="14">
        <f t="shared" si="7"/>
        <v>39005</v>
      </c>
      <c r="G20" s="14">
        <f t="shared" si="7"/>
        <v>55805</v>
      </c>
      <c r="H20" s="14">
        <f t="shared" si="7"/>
        <v>24812</v>
      </c>
      <c r="I20" s="14">
        <f t="shared" si="7"/>
        <v>12289</v>
      </c>
      <c r="J20" s="12">
        <f t="shared" si="6"/>
        <v>332208</v>
      </c>
    </row>
    <row r="21" spans="1:10" ht="18.75" customHeight="1">
      <c r="A21" s="13" t="s">
        <v>35</v>
      </c>
      <c r="B21" s="14">
        <v>27236</v>
      </c>
      <c r="C21" s="14">
        <v>21715</v>
      </c>
      <c r="D21" s="14">
        <v>34685</v>
      </c>
      <c r="E21" s="14">
        <v>44554</v>
      </c>
      <c r="F21" s="14">
        <v>24963</v>
      </c>
      <c r="G21" s="14">
        <v>35715</v>
      </c>
      <c r="H21" s="14">
        <v>15880</v>
      </c>
      <c r="I21" s="14">
        <v>7865</v>
      </c>
      <c r="J21" s="12">
        <f t="shared" si="6"/>
        <v>212613</v>
      </c>
    </row>
    <row r="22" spans="1:10" ht="18.75" customHeight="1">
      <c r="A22" s="13" t="s">
        <v>36</v>
      </c>
      <c r="B22" s="14">
        <v>15320</v>
      </c>
      <c r="C22" s="14">
        <v>12215</v>
      </c>
      <c r="D22" s="14">
        <v>19510</v>
      </c>
      <c r="E22" s="14">
        <v>25062</v>
      </c>
      <c r="F22" s="14">
        <v>14042</v>
      </c>
      <c r="G22" s="14">
        <v>20090</v>
      </c>
      <c r="H22" s="14">
        <v>8932</v>
      </c>
      <c r="I22" s="14">
        <v>4424</v>
      </c>
      <c r="J22" s="12">
        <f t="shared" si="6"/>
        <v>119595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71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0.9729</v>
      </c>
      <c r="C25" s="22">
        <v>0.9858</v>
      </c>
      <c r="D25" s="22">
        <v>1</v>
      </c>
      <c r="E25" s="22">
        <v>1</v>
      </c>
      <c r="F25" s="22">
        <v>1</v>
      </c>
      <c r="G25" s="22">
        <v>1</v>
      </c>
      <c r="H25" s="22">
        <v>0.9371</v>
      </c>
      <c r="I25" s="22">
        <v>0.9858</v>
      </c>
      <c r="J25" s="21"/>
    </row>
    <row r="26" spans="1:10" ht="18.75" customHeight="1">
      <c r="A26" s="17" t="s">
        <v>38</v>
      </c>
      <c r="B26" s="23">
        <v>0.8486</v>
      </c>
      <c r="C26" s="23">
        <v>0.7947</v>
      </c>
      <c r="D26" s="23">
        <v>0.8068</v>
      </c>
      <c r="E26" s="23">
        <v>0.8115</v>
      </c>
      <c r="F26" s="23">
        <v>0.7609</v>
      </c>
      <c r="G26" s="23">
        <v>0.735</v>
      </c>
      <c r="H26" s="23">
        <v>0.6524</v>
      </c>
      <c r="I26" s="24">
        <v>0.8646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72</v>
      </c>
      <c r="B28" s="23">
        <f>(((+B$8+B$16)*B$25)+(B$20*B$26))/B$7</f>
        <v>0.9599187641874994</v>
      </c>
      <c r="C28" s="23">
        <f aca="true" t="shared" si="8" ref="C28:I28">(((+C$8+C$16)*C$25)+(C$20*C$26))/C$7</f>
        <v>0.9643948619928098</v>
      </c>
      <c r="D28" s="23">
        <f t="shared" si="8"/>
        <v>0.9777961879880058</v>
      </c>
      <c r="E28" s="23">
        <f t="shared" si="8"/>
        <v>0.9768457248119531</v>
      </c>
      <c r="F28" s="23">
        <f t="shared" si="8"/>
        <v>0.9724698222039857</v>
      </c>
      <c r="G28" s="23">
        <f t="shared" si="8"/>
        <v>0.9747174841816787</v>
      </c>
      <c r="H28" s="23">
        <f t="shared" si="8"/>
        <v>0.9150148593724596</v>
      </c>
      <c r="I28" s="23">
        <f t="shared" si="8"/>
        <v>0.9779221025684426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73</v>
      </c>
      <c r="B31" s="26">
        <f>B28*B30</f>
        <v>1.5016969146949242</v>
      </c>
      <c r="C31" s="26">
        <f aca="true" t="shared" si="9" ref="C31:I31">C28*C30</f>
        <v>1.48343217671734</v>
      </c>
      <c r="D31" s="26">
        <f t="shared" si="9"/>
        <v>1.519495276133361</v>
      </c>
      <c r="E31" s="26">
        <f t="shared" si="9"/>
        <v>1.5172367797779254</v>
      </c>
      <c r="F31" s="26">
        <f t="shared" si="9"/>
        <v>1.4699853832435448</v>
      </c>
      <c r="G31" s="26">
        <f t="shared" si="9"/>
        <v>1.5443423819374518</v>
      </c>
      <c r="H31" s="26">
        <f t="shared" si="9"/>
        <v>1.6613009786766377</v>
      </c>
      <c r="I31" s="26">
        <f t="shared" si="9"/>
        <v>1.878099397982694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90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611924.97</v>
      </c>
      <c r="C37" s="29">
        <f aca="true" t="shared" si="12" ref="C37:I37">+C38+C39</f>
        <v>449359.79</v>
      </c>
      <c r="D37" s="29">
        <f t="shared" si="12"/>
        <v>716536.23</v>
      </c>
      <c r="E37" s="29">
        <f t="shared" si="12"/>
        <v>859889.39</v>
      </c>
      <c r="F37" s="29">
        <f t="shared" si="12"/>
        <v>497970.78</v>
      </c>
      <c r="G37" s="29">
        <f t="shared" si="12"/>
        <v>903321.38</v>
      </c>
      <c r="H37" s="29">
        <f t="shared" si="12"/>
        <v>531370.44</v>
      </c>
      <c r="I37" s="29">
        <f t="shared" si="12"/>
        <v>355080.98</v>
      </c>
      <c r="J37" s="29">
        <f t="shared" si="11"/>
        <v>4925453.960000001</v>
      </c>
      <c r="L37" s="43"/>
      <c r="M37" s="43"/>
    </row>
    <row r="38" spans="1:10" ht="15.75">
      <c r="A38" s="17" t="s">
        <v>74</v>
      </c>
      <c r="B38" s="30">
        <f>ROUND(+B7*B31,2)</f>
        <v>611924.97</v>
      </c>
      <c r="C38" s="30">
        <f aca="true" t="shared" si="13" ref="C38:I38">ROUND(+C7*C31,2)</f>
        <v>449359.79</v>
      </c>
      <c r="D38" s="30">
        <f t="shared" si="13"/>
        <v>716536.23</v>
      </c>
      <c r="E38" s="30">
        <f t="shared" si="13"/>
        <v>859889.39</v>
      </c>
      <c r="F38" s="30">
        <f t="shared" si="13"/>
        <v>497970.78</v>
      </c>
      <c r="G38" s="30">
        <f t="shared" si="13"/>
        <v>903321.38</v>
      </c>
      <c r="H38" s="30">
        <f t="shared" si="13"/>
        <v>531370.44</v>
      </c>
      <c r="I38" s="30">
        <f t="shared" si="13"/>
        <v>355080.98</v>
      </c>
      <c r="J38" s="30">
        <f>SUM(B38:I38)</f>
        <v>4925453.960000001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91</v>
      </c>
      <c r="B41" s="31">
        <f aca="true" t="shared" si="15" ref="B41:J41">+B42+B45+B51</f>
        <v>-99357</v>
      </c>
      <c r="C41" s="31">
        <f t="shared" si="15"/>
        <v>-98880</v>
      </c>
      <c r="D41" s="31">
        <f t="shared" si="15"/>
        <v>-119373</v>
      </c>
      <c r="E41" s="31">
        <f t="shared" si="15"/>
        <v>-125085</v>
      </c>
      <c r="F41" s="31">
        <f t="shared" si="15"/>
        <v>-103110</v>
      </c>
      <c r="G41" s="31">
        <f t="shared" si="15"/>
        <v>-125565</v>
      </c>
      <c r="H41" s="31">
        <f t="shared" si="15"/>
        <v>-59991</v>
      </c>
      <c r="I41" s="31">
        <f t="shared" si="15"/>
        <v>-57840</v>
      </c>
      <c r="J41" s="31">
        <f t="shared" si="15"/>
        <v>-789201</v>
      </c>
      <c r="L41" s="42"/>
    </row>
    <row r="42" spans="1:12" ht="15.75">
      <c r="A42" s="17" t="s">
        <v>44</v>
      </c>
      <c r="B42" s="32">
        <f>B43+B44</f>
        <v>-99357</v>
      </c>
      <c r="C42" s="32">
        <f aca="true" t="shared" si="16" ref="C42:I42">C43+C44</f>
        <v>-98880</v>
      </c>
      <c r="D42" s="32">
        <f t="shared" si="16"/>
        <v>-119373</v>
      </c>
      <c r="E42" s="32">
        <f t="shared" si="16"/>
        <v>-125085</v>
      </c>
      <c r="F42" s="32">
        <f t="shared" si="16"/>
        <v>-103110</v>
      </c>
      <c r="G42" s="32">
        <f t="shared" si="16"/>
        <v>-125565</v>
      </c>
      <c r="H42" s="32">
        <f t="shared" si="16"/>
        <v>-59991</v>
      </c>
      <c r="I42" s="32">
        <f t="shared" si="16"/>
        <v>-57840</v>
      </c>
      <c r="J42" s="31">
        <f t="shared" si="11"/>
        <v>-789201</v>
      </c>
      <c r="L42" s="42"/>
    </row>
    <row r="43" spans="1:12" ht="15.75">
      <c r="A43" s="13" t="s">
        <v>69</v>
      </c>
      <c r="B43" s="20">
        <f aca="true" t="shared" si="17" ref="B43:I43">ROUND(-B9*$D$3,2)</f>
        <v>-99357</v>
      </c>
      <c r="C43" s="20">
        <f t="shared" si="17"/>
        <v>-98880</v>
      </c>
      <c r="D43" s="20">
        <f t="shared" si="17"/>
        <v>-119373</v>
      </c>
      <c r="E43" s="20">
        <f t="shared" si="17"/>
        <v>-125085</v>
      </c>
      <c r="F43" s="20">
        <f t="shared" si="17"/>
        <v>-103110</v>
      </c>
      <c r="G43" s="20">
        <f t="shared" si="17"/>
        <v>-125565</v>
      </c>
      <c r="H43" s="20">
        <f t="shared" si="17"/>
        <v>-59991</v>
      </c>
      <c r="I43" s="20">
        <f t="shared" si="17"/>
        <v>-57840</v>
      </c>
      <c r="J43" s="57">
        <f t="shared" si="11"/>
        <v>-789201</v>
      </c>
      <c r="L43" s="42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0</v>
      </c>
      <c r="C45" s="32">
        <f t="shared" si="19"/>
        <v>0</v>
      </c>
      <c r="D45" s="32">
        <f t="shared" si="19"/>
        <v>0</v>
      </c>
      <c r="E45" s="32">
        <f t="shared" si="19"/>
        <v>0</v>
      </c>
      <c r="F45" s="32">
        <f t="shared" si="19"/>
        <v>0</v>
      </c>
      <c r="G45" s="32">
        <f t="shared" si="19"/>
        <v>0</v>
      </c>
      <c r="H45" s="32">
        <f t="shared" si="19"/>
        <v>0</v>
      </c>
      <c r="I45" s="32">
        <f t="shared" si="19"/>
        <v>0</v>
      </c>
      <c r="J45" s="32">
        <f t="shared" si="19"/>
        <v>0</v>
      </c>
      <c r="L45" s="50"/>
    </row>
    <row r="46" spans="1:10" ht="15.75">
      <c r="A46" s="13" t="s">
        <v>62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f t="shared" si="11"/>
        <v>0</v>
      </c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0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70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27">
        <f t="shared" si="11"/>
        <v>0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512567.97</v>
      </c>
      <c r="C53" s="35">
        <f t="shared" si="20"/>
        <v>350479.79</v>
      </c>
      <c r="D53" s="35">
        <f t="shared" si="20"/>
        <v>597163.23</v>
      </c>
      <c r="E53" s="35">
        <f t="shared" si="20"/>
        <v>734804.39</v>
      </c>
      <c r="F53" s="35">
        <f t="shared" si="20"/>
        <v>394860.78</v>
      </c>
      <c r="G53" s="35">
        <f t="shared" si="20"/>
        <v>777756.38</v>
      </c>
      <c r="H53" s="35">
        <f t="shared" si="20"/>
        <v>471379.43999999994</v>
      </c>
      <c r="I53" s="35">
        <f t="shared" si="20"/>
        <v>297240.98</v>
      </c>
      <c r="J53" s="35">
        <f>SUM(B53:I53)</f>
        <v>4136252.96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4136252.9799999995</v>
      </c>
      <c r="L56" s="43"/>
    </row>
    <row r="57" spans="1:10" ht="17.25" customHeight="1">
      <c r="A57" s="17" t="s">
        <v>48</v>
      </c>
      <c r="B57" s="45">
        <v>99601.9</v>
      </c>
      <c r="C57" s="45">
        <v>100338.35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199940.25</v>
      </c>
    </row>
    <row r="58" spans="1:10" ht="17.25" customHeight="1">
      <c r="A58" s="17" t="s">
        <v>54</v>
      </c>
      <c r="B58" s="45">
        <v>412966.08</v>
      </c>
      <c r="C58" s="45">
        <v>250141.45</v>
      </c>
      <c r="D58" s="44">
        <v>0</v>
      </c>
      <c r="E58" s="45">
        <v>351168.6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1014276.13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224509.3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224509.3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237639.84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237639.84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86605.08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86605.08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48409.01</v>
      </c>
      <c r="E62" s="44">
        <v>0</v>
      </c>
      <c r="F62" s="45">
        <v>61133.4</v>
      </c>
      <c r="G62" s="44">
        <v>0</v>
      </c>
      <c r="H62" s="44">
        <v>0</v>
      </c>
      <c r="I62" s="44">
        <v>0</v>
      </c>
      <c r="J62" s="35">
        <f t="shared" si="21"/>
        <v>109542.41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213480.68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213480.68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146128.78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146128.78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24026.34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24026.34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333727.38</v>
      </c>
      <c r="G66" s="44">
        <v>0</v>
      </c>
      <c r="H66" s="44">
        <v>0</v>
      </c>
      <c r="I66" s="44">
        <v>0</v>
      </c>
      <c r="J66" s="35">
        <f t="shared" si="21"/>
        <v>333727.38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438300.58</v>
      </c>
      <c r="H67" s="45">
        <v>471379.44</v>
      </c>
      <c r="I67" s="44">
        <v>0</v>
      </c>
      <c r="J67" s="32">
        <f t="shared" si="21"/>
        <v>909680.02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339455.79</v>
      </c>
      <c r="H68" s="44">
        <v>0</v>
      </c>
      <c r="I68" s="44">
        <v>0</v>
      </c>
      <c r="J68" s="35">
        <f t="shared" si="21"/>
        <v>339455.79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101929.31</v>
      </c>
      <c r="J69" s="32">
        <f t="shared" si="21"/>
        <v>101929.31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195311.67</v>
      </c>
      <c r="J70" s="35">
        <f t="shared" si="21"/>
        <v>195311.67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59"/>
      <c r="B72" s="60">
        <v>0</v>
      </c>
      <c r="C72" s="60">
        <v>0</v>
      </c>
      <c r="D72" s="60">
        <v>0</v>
      </c>
      <c r="E72" s="60">
        <v>0</v>
      </c>
      <c r="F72" s="60">
        <v>0</v>
      </c>
      <c r="G72" s="60">
        <v>0</v>
      </c>
      <c r="H72" s="60">
        <v>0</v>
      </c>
      <c r="I72" s="60">
        <v>0</v>
      </c>
      <c r="J72" s="60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92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75</v>
      </c>
      <c r="B75" s="55">
        <v>1.5939868291776202</v>
      </c>
      <c r="C75" s="55">
        <v>1.5584950392247348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76</v>
      </c>
      <c r="B76" s="55">
        <v>1.4807706873869184</v>
      </c>
      <c r="C76" s="55">
        <v>1.4533430602250288</v>
      </c>
      <c r="D76" s="55"/>
      <c r="E76" s="55">
        <v>1.6018619361282191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77</v>
      </c>
      <c r="B77" s="55">
        <v>0</v>
      </c>
      <c r="C77" s="55">
        <v>0</v>
      </c>
      <c r="D77" s="24">
        <v>1.423550300268325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78</v>
      </c>
      <c r="B78" s="55">
        <v>0</v>
      </c>
      <c r="C78" s="55">
        <v>0</v>
      </c>
      <c r="D78" s="55">
        <v>1.494982679959446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79</v>
      </c>
      <c r="B79" s="55">
        <v>0</v>
      </c>
      <c r="C79" s="55">
        <v>0</v>
      </c>
      <c r="D79" s="55">
        <v>1.8413738156761412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80</v>
      </c>
      <c r="B80" s="55">
        <v>0</v>
      </c>
      <c r="C80" s="55">
        <v>0</v>
      </c>
      <c r="D80" s="55">
        <v>1.6418477191529022</v>
      </c>
      <c r="E80" s="55">
        <v>0</v>
      </c>
      <c r="F80" s="55">
        <v>1.5231571109456443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81</v>
      </c>
      <c r="B81" s="55">
        <v>0</v>
      </c>
      <c r="C81" s="55">
        <v>0</v>
      </c>
      <c r="D81" s="55">
        <v>0</v>
      </c>
      <c r="E81" s="55">
        <v>1.3802829750390675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82</v>
      </c>
      <c r="B82" s="55">
        <v>0</v>
      </c>
      <c r="C82" s="55">
        <v>0</v>
      </c>
      <c r="D82" s="55">
        <v>0</v>
      </c>
      <c r="E82" s="55">
        <v>1.5290554604618807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83</v>
      </c>
      <c r="B83" s="55">
        <v>0</v>
      </c>
      <c r="C83" s="55">
        <v>0</v>
      </c>
      <c r="D83" s="55">
        <v>0</v>
      </c>
      <c r="E83" s="24">
        <v>1.7264234965744734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84</v>
      </c>
      <c r="B84" s="55">
        <v>0</v>
      </c>
      <c r="C84" s="55">
        <v>0</v>
      </c>
      <c r="D84" s="55">
        <v>0</v>
      </c>
      <c r="E84" s="55">
        <v>0</v>
      </c>
      <c r="F84" s="55">
        <v>1.4602607007423651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85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1.4851995148684396</v>
      </c>
      <c r="H85" s="55">
        <v>1.6613009767017246</v>
      </c>
      <c r="I85" s="55">
        <v>0</v>
      </c>
      <c r="J85" s="32"/>
    </row>
    <row r="86" spans="1:10" ht="15.75">
      <c r="A86" s="17" t="s">
        <v>86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1.6221285059491295</v>
      </c>
      <c r="H86" s="55">
        <v>0</v>
      </c>
      <c r="I86" s="55">
        <v>0</v>
      </c>
      <c r="J86" s="35"/>
    </row>
    <row r="87" spans="1:10" ht="15.75">
      <c r="A87" s="17" t="s">
        <v>87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1.836733238442606</v>
      </c>
      <c r="J87" s="32"/>
    </row>
    <row r="88" spans="1:10" ht="15.75">
      <c r="A88" s="41" t="s">
        <v>88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1.901039895410219</v>
      </c>
      <c r="J88" s="39"/>
    </row>
    <row r="89" ht="15.75">
      <c r="A89" s="49" t="s">
        <v>89</v>
      </c>
    </row>
    <row r="92" ht="14.25">
      <c r="B92" s="51"/>
    </row>
    <row r="93" ht="14.25">
      <c r="F93" s="52"/>
    </row>
    <row r="94" ht="14.25"/>
    <row r="95" spans="6:7" ht="14.25">
      <c r="F95" s="53"/>
      <c r="G95" s="54"/>
    </row>
  </sheetData>
  <sheetProtection/>
  <mergeCells count="6"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2013-10-24T18:03:41Z</dcterms:modified>
  <cp:category/>
  <cp:version/>
  <cp:contentType/>
  <cp:contentStatus/>
</cp:coreProperties>
</file>