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<sst xmlns="http://schemas.openxmlformats.org/spreadsheetml/2006/main" count="95" uniqueCount="95">
  <si>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</si>
  <si>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</si>
  <si>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</si>
  <si>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</si>
  <si>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</si>
  <si>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</si>
  <si>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</si>
  <si>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</si>
  <si>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</si>
  <si>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</si>
  <si>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</si>
  <si>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</si>
  <si>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</si>
  <si>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</si>
  <si>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</si>
  <si>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</si>
  <si>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</si>
  <si>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</si>
  <si>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</si>
  <si>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</si>
  <si>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</si>
  <si>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</si>
  <si>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</si>
  <si>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</si>
  <si>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</si>
  <si>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</si>
  <si>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</si>
  <si>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</si>
  <si>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</si>
  <si>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</si>
  <si>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</si>
  <si>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</si>
  <si>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</si>
  <si>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</si>
  <si>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</si>
  <si>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</si>
  <si>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</si>
  <si>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</si>
  <si>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</si>
  <si>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</si>
  <si>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</si>
  <si>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</si>
  <si>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</si>
  <si>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</si>
  <si>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</si>
  <si>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</si>
  <si>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</si>
  <si>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</si>
  <si>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</si>
  <si>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</si>
  <si>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</si>
  <si>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</si>
  <si>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</si>
  <si>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</si>
  <si>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</si>
  <si>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</si>
  <si>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</si>
  <si>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</si>
  <si>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</si>
  <si>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</si>
  <si>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</si>
  <si>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</si>
  <si>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</si>
  <si>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</si>
  <si>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</si>
  <si>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</si>
  <si>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</si>
  <si>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</si>
  <si>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</si>
  <si>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</si>
  <si>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</si>
  <si>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</si>
  <si>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</si>
  <si>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</si>
  <si>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</si>
  <si>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</si>
  <si>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</si>
  <si>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</si>
  <si>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</si>
  <si>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</si>
  <si>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</si>
  <si>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</si>
  <si>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</si>
  <si>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</si>
  <si>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</si>
  <si>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</si>
  <si>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</si>
  <si>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</si>
  <si>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</si>
  <si>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</si>
  <si>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17/10/13 - VENCIMENTO 24/10/13</t>
  </si>
  <si>
    <t>7.3. Revisão de Remuneração pelo Transporte Coletivo (1)</t>
  </si>
  <si>
    <t>10. Tarifa de Remuneração Líquida Por Passageiro (2)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</si>
  <si>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</si>
  <si>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
Revisão do valor de AVL - medição agosto/13 - área 2 - Fênix.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</si>
</sst>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202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202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202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530612</v>
      </c>
      <c r="C7" s="10">
        <f aca="true" t="shared" si="0" ref="C7:I7">C8+C16+C20</f>
        <v>419271</v>
      </c>
      <c r="D7" s="10">
        <f t="shared" si="0"/>
        <v>603445</v>
      </c>
      <c r="E7" s="10">
        <f t="shared" si="0"/>
        <v>766967</v>
      </c>
      <c r="F7" s="10">
        <f t="shared" si="0"/>
        <v>477783</v>
      </c>
      <c r="G7" s="10">
        <f t="shared" si="0"/>
        <v>755179</v>
      </c>
      <c r="H7" s="10">
        <f t="shared" si="0"/>
        <v>391577</v>
      </c>
      <c r="I7" s="10">
        <f t="shared" si="0"/>
        <v>277929</v>
      </c>
      <c r="J7" s="10">
        <f>+J8+J16+J20</f>
        <v>4222763</v>
      </c>
      <c r="L7" s="42"/>
    </row>
    <row r="8" spans="1:10" ht="15.75">
      <c r="A8" s="11" t="s">
        <v>22</v>
      </c>
      <c r="B8" s="12">
        <f>+B9+B12</f>
        <v>294437</v>
      </c>
      <c r="C8" s="12">
        <f>+C9+C12</f>
        <v>248562</v>
      </c>
      <c r="D8" s="12">
        <f aca="true" t="shared" si="1" ref="D8:I8">+D9+D12</f>
        <v>381897</v>
      </c>
      <c r="E8" s="12">
        <f t="shared" si="1"/>
        <v>451760</v>
      </c>
      <c r="F8" s="12">
        <f t="shared" si="1"/>
        <v>272554</v>
      </c>
      <c r="G8" s="12">
        <f t="shared" si="1"/>
        <v>438086</v>
      </c>
      <c r="H8" s="12">
        <f t="shared" si="1"/>
        <v>208077</v>
      </c>
      <c r="I8" s="12">
        <f t="shared" si="1"/>
        <v>167419</v>
      </c>
      <c r="J8" s="12">
        <f>SUM(B8:I8)</f>
        <v>2462792</v>
      </c>
    </row>
    <row r="9" spans="1:10" ht="15.75">
      <c r="A9" s="13" t="s">
        <v>23</v>
      </c>
      <c r="B9" s="14">
        <v>28930</v>
      </c>
      <c r="C9" s="14">
        <v>29732</v>
      </c>
      <c r="D9" s="14">
        <v>31743</v>
      </c>
      <c r="E9" s="14">
        <v>35380</v>
      </c>
      <c r="F9" s="14">
        <v>31412</v>
      </c>
      <c r="G9" s="14">
        <v>35210</v>
      </c>
      <c r="H9" s="14">
        <v>15692</v>
      </c>
      <c r="I9" s="14">
        <v>20684</v>
      </c>
      <c r="J9" s="12">
        <f aca="true" t="shared" si="2" ref="J9:J15">SUM(B9:I9)</f>
        <v>228783</v>
      </c>
    </row>
    <row r="10" spans="1:10" ht="15.75">
      <c r="A10" s="15" t="s">
        <v>24</v>
      </c>
      <c r="B10" s="14">
        <f>+B9-B11</f>
        <v>28930</v>
      </c>
      <c r="C10" s="14">
        <f aca="true" t="shared" si="3" ref="C10:I10">+C9-C11</f>
        <v>29732</v>
      </c>
      <c r="D10" s="14">
        <f t="shared" si="3"/>
        <v>31743</v>
      </c>
      <c r="E10" s="14">
        <f t="shared" si="3"/>
        <v>35380</v>
      </c>
      <c r="F10" s="14">
        <f t="shared" si="3"/>
        <v>31412</v>
      </c>
      <c r="G10" s="14">
        <f t="shared" si="3"/>
        <v>35210</v>
      </c>
      <c r="H10" s="14">
        <f t="shared" si="3"/>
        <v>15692</v>
      </c>
      <c r="I10" s="14">
        <f t="shared" si="3"/>
        <v>20684</v>
      </c>
      <c r="J10" s="12">
        <f t="shared" si="2"/>
        <v>228783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265507</v>
      </c>
      <c r="C12" s="14">
        <f aca="true" t="shared" si="4" ref="C12:I12">C13+C14+C15</f>
        <v>218830</v>
      </c>
      <c r="D12" s="14">
        <f t="shared" si="4"/>
        <v>350154</v>
      </c>
      <c r="E12" s="14">
        <f t="shared" si="4"/>
        <v>416380</v>
      </c>
      <c r="F12" s="14">
        <f t="shared" si="4"/>
        <v>241142</v>
      </c>
      <c r="G12" s="14">
        <f t="shared" si="4"/>
        <v>402876</v>
      </c>
      <c r="H12" s="14">
        <f t="shared" si="4"/>
        <v>192385</v>
      </c>
      <c r="I12" s="14">
        <f t="shared" si="4"/>
        <v>146735</v>
      </c>
      <c r="J12" s="12">
        <f t="shared" si="2"/>
        <v>2234009</v>
      </c>
    </row>
    <row r="13" spans="1:10" ht="15.75">
      <c r="A13" s="15" t="s">
        <v>27</v>
      </c>
      <c r="B13" s="14">
        <v>106503</v>
      </c>
      <c r="C13" s="14">
        <v>90204</v>
      </c>
      <c r="D13" s="14">
        <v>144525</v>
      </c>
      <c r="E13" s="14">
        <v>171601</v>
      </c>
      <c r="F13" s="14">
        <v>104725</v>
      </c>
      <c r="G13" s="14">
        <v>171856</v>
      </c>
      <c r="H13" s="14">
        <v>80919</v>
      </c>
      <c r="I13" s="14">
        <v>61583</v>
      </c>
      <c r="J13" s="12">
        <f t="shared" si="2"/>
        <v>931916</v>
      </c>
    </row>
    <row r="14" spans="1:10" ht="15.75">
      <c r="A14" s="15" t="s">
        <v>28</v>
      </c>
      <c r="B14" s="14">
        <v>114633</v>
      </c>
      <c r="C14" s="14">
        <v>89124</v>
      </c>
      <c r="D14" s="14">
        <v>153173</v>
      </c>
      <c r="E14" s="14">
        <v>175688</v>
      </c>
      <c r="F14" s="14">
        <v>98159</v>
      </c>
      <c r="G14" s="14">
        <v>169490</v>
      </c>
      <c r="H14" s="14">
        <v>81506</v>
      </c>
      <c r="I14" s="14">
        <v>65077</v>
      </c>
      <c r="J14" s="12">
        <f t="shared" si="2"/>
        <v>946850</v>
      </c>
    </row>
    <row r="15" spans="1:10" ht="15.75">
      <c r="A15" s="15" t="s">
        <v>29</v>
      </c>
      <c r="B15" s="14">
        <v>44371</v>
      </c>
      <c r="C15" s="14">
        <v>39502</v>
      </c>
      <c r="D15" s="14">
        <v>52456</v>
      </c>
      <c r="E15" s="14">
        <v>69091</v>
      </c>
      <c r="F15" s="14">
        <v>38258</v>
      </c>
      <c r="G15" s="14">
        <v>61530</v>
      </c>
      <c r="H15" s="14">
        <v>29960</v>
      </c>
      <c r="I15" s="14">
        <v>20075</v>
      </c>
      <c r="J15" s="12">
        <f t="shared" si="2"/>
        <v>355243</v>
      </c>
    </row>
    <row r="16" spans="1:10" ht="15.75">
      <c r="A16" s="17" t="s">
        <v>30</v>
      </c>
      <c r="B16" s="18">
        <f>B17+B18+B19</f>
        <v>180489</v>
      </c>
      <c r="C16" s="18">
        <f aca="true" t="shared" si="5" ref="C16:I16">C17+C18+C19</f>
        <v>123227</v>
      </c>
      <c r="D16" s="18">
        <f t="shared" si="5"/>
        <v>150343</v>
      </c>
      <c r="E16" s="18">
        <f t="shared" si="5"/>
        <v>218638</v>
      </c>
      <c r="F16" s="18">
        <f t="shared" si="5"/>
        <v>148807</v>
      </c>
      <c r="G16" s="18">
        <f t="shared" si="5"/>
        <v>243966</v>
      </c>
      <c r="H16" s="18">
        <f t="shared" si="5"/>
        <v>150493</v>
      </c>
      <c r="I16" s="18">
        <f t="shared" si="5"/>
        <v>92440</v>
      </c>
      <c r="J16" s="12">
        <f aca="true" t="shared" si="6" ref="J16:J22">SUM(B16:I16)</f>
        <v>1308403</v>
      </c>
    </row>
    <row r="17" spans="1:10" ht="18.75" customHeight="1">
      <c r="A17" s="13" t="s">
        <v>31</v>
      </c>
      <c r="B17" s="14">
        <v>82063</v>
      </c>
      <c r="C17" s="14">
        <v>60003</v>
      </c>
      <c r="D17" s="14">
        <v>73768</v>
      </c>
      <c r="E17" s="14">
        <v>104593</v>
      </c>
      <c r="F17" s="14">
        <v>74964</v>
      </c>
      <c r="G17" s="14">
        <v>119307</v>
      </c>
      <c r="H17" s="14">
        <v>71673</v>
      </c>
      <c r="I17" s="14">
        <v>44538</v>
      </c>
      <c r="J17" s="12">
        <f t="shared" si="6"/>
        <v>630909</v>
      </c>
    </row>
    <row r="18" spans="1:10" ht="18.75" customHeight="1">
      <c r="A18" s="13" t="s">
        <v>32</v>
      </c>
      <c r="B18" s="14">
        <v>72587</v>
      </c>
      <c r="C18" s="14">
        <v>44243</v>
      </c>
      <c r="D18" s="14">
        <v>55616</v>
      </c>
      <c r="E18" s="14">
        <v>80743</v>
      </c>
      <c r="F18" s="14">
        <v>54551</v>
      </c>
      <c r="G18" s="14">
        <v>92084</v>
      </c>
      <c r="H18" s="14">
        <v>59620</v>
      </c>
      <c r="I18" s="14">
        <v>37497</v>
      </c>
      <c r="J18" s="12">
        <f t="shared" si="6"/>
        <v>496941</v>
      </c>
    </row>
    <row r="19" spans="1:10" ht="18.75" customHeight="1">
      <c r="A19" s="13" t="s">
        <v>33</v>
      </c>
      <c r="B19" s="14">
        <v>25839</v>
      </c>
      <c r="C19" s="14">
        <v>18981</v>
      </c>
      <c r="D19" s="14">
        <v>20959</v>
      </c>
      <c r="E19" s="14">
        <v>33302</v>
      </c>
      <c r="F19" s="14">
        <v>19292</v>
      </c>
      <c r="G19" s="14">
        <v>32575</v>
      </c>
      <c r="H19" s="14">
        <v>19200</v>
      </c>
      <c r="I19" s="14">
        <v>10405</v>
      </c>
      <c r="J19" s="12">
        <f t="shared" si="6"/>
        <v>180553</v>
      </c>
    </row>
    <row r="20" spans="1:10" ht="18.75" customHeight="1">
      <c r="A20" s="17" t="s">
        <v>34</v>
      </c>
      <c r="B20" s="14">
        <f>B21+B22</f>
        <v>55686</v>
      </c>
      <c r="C20" s="14">
        <f aca="true" t="shared" si="7" ref="C20:I20">C21+C22</f>
        <v>47482</v>
      </c>
      <c r="D20" s="14">
        <f t="shared" si="7"/>
        <v>71205</v>
      </c>
      <c r="E20" s="14">
        <f t="shared" si="7"/>
        <v>96569</v>
      </c>
      <c r="F20" s="14">
        <f t="shared" si="7"/>
        <v>56422</v>
      </c>
      <c r="G20" s="14">
        <f t="shared" si="7"/>
        <v>73127</v>
      </c>
      <c r="H20" s="14">
        <f t="shared" si="7"/>
        <v>33007</v>
      </c>
      <c r="I20" s="14">
        <f t="shared" si="7"/>
        <v>18070</v>
      </c>
      <c r="J20" s="12">
        <f t="shared" si="6"/>
        <v>451568</v>
      </c>
    </row>
    <row r="21" spans="1:12" ht="18.75" customHeight="1">
      <c r="A21" s="13" t="s">
        <v>35</v>
      </c>
      <c r="B21" s="14">
        <v>35639</v>
      </c>
      <c r="C21" s="14">
        <v>30388</v>
      </c>
      <c r="D21" s="14">
        <v>45571</v>
      </c>
      <c r="E21" s="14">
        <v>61804</v>
      </c>
      <c r="F21" s="14">
        <v>36110</v>
      </c>
      <c r="G21" s="14">
        <v>46801</v>
      </c>
      <c r="H21" s="14">
        <v>21124</v>
      </c>
      <c r="I21" s="14">
        <v>11565</v>
      </c>
      <c r="J21" s="12">
        <f t="shared" si="6"/>
        <v>289002</v>
      </c>
      <c r="L21" s="66"/>
    </row>
    <row r="22" spans="1:10" ht="18.75" customHeight="1">
      <c r="A22" s="13" t="s">
        <v>36</v>
      </c>
      <c r="B22" s="14">
        <v>20047</v>
      </c>
      <c r="C22" s="14">
        <v>17094</v>
      </c>
      <c r="D22" s="14">
        <v>25634</v>
      </c>
      <c r="E22" s="14">
        <v>34765</v>
      </c>
      <c r="F22" s="14">
        <v>20312</v>
      </c>
      <c r="G22" s="14">
        <v>26326</v>
      </c>
      <c r="H22" s="14">
        <v>11883</v>
      </c>
      <c r="I22" s="14">
        <v>6505</v>
      </c>
      <c r="J22" s="12">
        <f t="shared" si="6"/>
        <v>162566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0.9598551201254399</v>
      </c>
      <c r="C28" s="23">
        <f aca="true" t="shared" si="8" ref="C28:I28">(((+C$8+C$16)*C$25)+(C$20*C$26))/C$7</f>
        <v>0.9641581258899375</v>
      </c>
      <c r="D28" s="23">
        <f t="shared" si="8"/>
        <v>0.9772028834442245</v>
      </c>
      <c r="E28" s="23">
        <f t="shared" si="8"/>
        <v>0.9762659195245689</v>
      </c>
      <c r="F28" s="23">
        <f t="shared" si="8"/>
        <v>0.9717643779707524</v>
      </c>
      <c r="G28" s="23">
        <f t="shared" si="8"/>
        <v>0.9743389911530909</v>
      </c>
      <c r="H28" s="23">
        <f t="shared" si="8"/>
        <v>0.9131019283563642</v>
      </c>
      <c r="I28" s="23">
        <f t="shared" si="8"/>
        <v>0.9779199874788165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1.5015973499242383</v>
      </c>
      <c r="C31" s="26">
        <f aca="true" t="shared" si="9" ref="C31:I31">C28*C30</f>
        <v>1.483068029243902</v>
      </c>
      <c r="D31" s="26">
        <f t="shared" si="9"/>
        <v>1.518573280872325</v>
      </c>
      <c r="E31" s="26">
        <f t="shared" si="9"/>
        <v>1.5163362262055602</v>
      </c>
      <c r="F31" s="26">
        <f t="shared" si="9"/>
        <v>1.4689190337405895</v>
      </c>
      <c r="G31" s="26">
        <f t="shared" si="9"/>
        <v>1.5437426975829571</v>
      </c>
      <c r="H31" s="26">
        <f t="shared" si="9"/>
        <v>1.6578278611238149</v>
      </c>
      <c r="I31" s="26">
        <f t="shared" si="9"/>
        <v>1.8780953359530672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796765.57</v>
      </c>
      <c r="C37" s="29">
        <f aca="true" t="shared" si="12" ref="C37:I37">+C38+C39</f>
        <v>621807.42</v>
      </c>
      <c r="D37" s="29">
        <f t="shared" si="12"/>
        <v>916375.45</v>
      </c>
      <c r="E37" s="29">
        <f t="shared" si="12"/>
        <v>1162979.85</v>
      </c>
      <c r="F37" s="29">
        <f t="shared" si="12"/>
        <v>701824.54</v>
      </c>
      <c r="G37" s="29">
        <f t="shared" si="12"/>
        <v>1165802.07</v>
      </c>
      <c r="H37" s="29">
        <f t="shared" si="12"/>
        <v>649167.26</v>
      </c>
      <c r="I37" s="29">
        <f t="shared" si="12"/>
        <v>521977.16</v>
      </c>
      <c r="J37" s="29">
        <f t="shared" si="11"/>
        <v>6536699.32</v>
      </c>
      <c r="L37" s="43"/>
      <c r="M37" s="43"/>
    </row>
    <row r="38" spans="1:10" ht="15.75">
      <c r="A38" s="17" t="s">
        <v>73</v>
      </c>
      <c r="B38" s="30">
        <f>ROUND(+B7*B31,2)</f>
        <v>796765.57</v>
      </c>
      <c r="C38" s="30">
        <f aca="true" t="shared" si="13" ref="C38:I38">ROUND(+C7*C31,2)</f>
        <v>621807.42</v>
      </c>
      <c r="D38" s="30">
        <f t="shared" si="13"/>
        <v>916375.45</v>
      </c>
      <c r="E38" s="30">
        <f t="shared" si="13"/>
        <v>1162979.85</v>
      </c>
      <c r="F38" s="30">
        <f t="shared" si="13"/>
        <v>701824.54</v>
      </c>
      <c r="G38" s="30">
        <f t="shared" si="13"/>
        <v>1165802.07</v>
      </c>
      <c r="H38" s="30">
        <f t="shared" si="13"/>
        <v>649167.26</v>
      </c>
      <c r="I38" s="30">
        <f t="shared" si="13"/>
        <v>521977.16</v>
      </c>
      <c r="J38" s="30">
        <f>SUM(B38:I38)</f>
        <v>6536699.32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-95992.75</v>
      </c>
      <c r="C41" s="31">
        <f t="shared" si="15"/>
        <v>-103764.97</v>
      </c>
      <c r="D41" s="31">
        <f t="shared" si="15"/>
        <v>-91331.39000000001</v>
      </c>
      <c r="E41" s="31">
        <f t="shared" si="15"/>
        <v>-114566.06</v>
      </c>
      <c r="F41" s="31">
        <f t="shared" si="15"/>
        <v>-88632.9</v>
      </c>
      <c r="G41" s="31">
        <f t="shared" si="15"/>
        <v>-133213.28999999998</v>
      </c>
      <c r="H41" s="31">
        <f t="shared" si="15"/>
        <v>-66335.78</v>
      </c>
      <c r="I41" s="31">
        <f t="shared" si="15"/>
        <v>-62455.94</v>
      </c>
      <c r="J41" s="31">
        <f t="shared" si="15"/>
        <v>-756293.0800000001</v>
      </c>
      <c r="L41" s="42"/>
    </row>
    <row r="42" spans="1:12" ht="15.75">
      <c r="A42" s="17" t="s">
        <v>44</v>
      </c>
      <c r="B42" s="32">
        <f>B43+B44</f>
        <v>-86790</v>
      </c>
      <c r="C42" s="32">
        <f aca="true" t="shared" si="16" ref="C42:I42">C43+C44</f>
        <v>-89196</v>
      </c>
      <c r="D42" s="32">
        <f t="shared" si="16"/>
        <v>-95229</v>
      </c>
      <c r="E42" s="32">
        <f t="shared" si="16"/>
        <v>-106140</v>
      </c>
      <c r="F42" s="32">
        <f t="shared" si="16"/>
        <v>-94236</v>
      </c>
      <c r="G42" s="32">
        <f t="shared" si="16"/>
        <v>-105630</v>
      </c>
      <c r="H42" s="32">
        <f t="shared" si="16"/>
        <v>-47076</v>
      </c>
      <c r="I42" s="32">
        <f t="shared" si="16"/>
        <v>-62052</v>
      </c>
      <c r="J42" s="31">
        <f t="shared" si="11"/>
        <v>-686349</v>
      </c>
      <c r="L42" s="42"/>
    </row>
    <row r="43" spans="1:12" ht="15.75">
      <c r="A43" s="13" t="s">
        <v>69</v>
      </c>
      <c r="B43" s="20">
        <f aca="true" t="shared" si="17" ref="B43:I43">ROUND(-B9*$D$3,2)</f>
        <v>-86790</v>
      </c>
      <c r="C43" s="20">
        <f t="shared" si="17"/>
        <v>-89196</v>
      </c>
      <c r="D43" s="20">
        <f t="shared" si="17"/>
        <v>-95229</v>
      </c>
      <c r="E43" s="20">
        <f t="shared" si="17"/>
        <v>-106140</v>
      </c>
      <c r="F43" s="20">
        <f t="shared" si="17"/>
        <v>-94236</v>
      </c>
      <c r="G43" s="20">
        <f t="shared" si="17"/>
        <v>-105630</v>
      </c>
      <c r="H43" s="20">
        <f t="shared" si="17"/>
        <v>-47076</v>
      </c>
      <c r="I43" s="20">
        <f t="shared" si="17"/>
        <v>-62052</v>
      </c>
      <c r="J43" s="56">
        <f t="shared" si="11"/>
        <v>-686349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-26892.12</v>
      </c>
      <c r="C45" s="32">
        <f t="shared" si="19"/>
        <v>-30417.49</v>
      </c>
      <c r="D45" s="32">
        <f t="shared" si="19"/>
        <v>-15622.6</v>
      </c>
      <c r="E45" s="32">
        <f t="shared" si="19"/>
        <v>-33365.85</v>
      </c>
      <c r="F45" s="32">
        <f t="shared" si="19"/>
        <v>-9028.81</v>
      </c>
      <c r="G45" s="32">
        <f t="shared" si="19"/>
        <v>-53423.12</v>
      </c>
      <c r="H45" s="32">
        <f t="shared" si="19"/>
        <v>-33847.56</v>
      </c>
      <c r="I45" s="32">
        <f t="shared" si="19"/>
        <v>-11696.75</v>
      </c>
      <c r="J45" s="32">
        <f t="shared" si="19"/>
        <v>-214294.3</v>
      </c>
      <c r="L45" s="49"/>
    </row>
    <row r="46" spans="1:10" ht="15.75">
      <c r="A46" s="13" t="s">
        <v>62</v>
      </c>
      <c r="B46" s="27">
        <v>-26892.12</v>
      </c>
      <c r="C46" s="27">
        <v>-30417.49</v>
      </c>
      <c r="D46" s="27">
        <v>-15622.6</v>
      </c>
      <c r="E46" s="27">
        <v>-33365.85</v>
      </c>
      <c r="F46" s="27">
        <v>-9028.81</v>
      </c>
      <c r="G46" s="27">
        <v>-53423.12</v>
      </c>
      <c r="H46" s="27">
        <v>-33847.56</v>
      </c>
      <c r="I46" s="27">
        <v>-11696.75</v>
      </c>
      <c r="J46" s="27">
        <f t="shared" si="11"/>
        <v>-214294.3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15848.52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144350.22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700772.82</v>
      </c>
      <c r="C53" s="35">
        <f t="shared" si="20"/>
        <v>518042.45000000007</v>
      </c>
      <c r="D53" s="35">
        <f t="shared" si="20"/>
        <v>825044.0599999999</v>
      </c>
      <c r="E53" s="35">
        <f t="shared" si="20"/>
        <v>1048413.79</v>
      </c>
      <c r="F53" s="35">
        <f t="shared" si="20"/>
        <v>613191.64</v>
      </c>
      <c r="G53" s="35">
        <f t="shared" si="20"/>
        <v>1032588.78</v>
      </c>
      <c r="H53" s="35">
        <f t="shared" si="20"/>
        <v>582831.48</v>
      </c>
      <c r="I53" s="35">
        <f t="shared" si="20"/>
        <v>459521.22</v>
      </c>
      <c r="J53" s="35">
        <f>SUM(B53:I53)</f>
        <v>5780406.239999999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5780406.26</v>
      </c>
      <c r="L56" s="43"/>
    </row>
    <row r="57" spans="1:10" ht="17.25" customHeight="1">
      <c r="A57" s="17" t="s">
        <v>48</v>
      </c>
      <c r="B57" s="45">
        <v>105080.82</v>
      </c>
      <c r="C57" s="45">
        <v>104097.73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209178.55</v>
      </c>
    </row>
    <row r="58" spans="1:10" ht="17.25" customHeight="1">
      <c r="A58" s="17" t="s">
        <v>54</v>
      </c>
      <c r="B58" s="45">
        <v>306106.96</v>
      </c>
      <c r="C58" s="45">
        <v>216488.06</v>
      </c>
      <c r="D58" s="44">
        <v>0</v>
      </c>
      <c r="E58" s="45">
        <v>131492.84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654087.86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50177.24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50177.24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128738.16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128738.16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41797.59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41797.59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41067.56</v>
      </c>
      <c r="E62" s="44">
        <v>0</v>
      </c>
      <c r="F62" s="45">
        <v>77241.39</v>
      </c>
      <c r="G62" s="44">
        <v>0</v>
      </c>
      <c r="H62" s="44">
        <v>0</v>
      </c>
      <c r="I62" s="44">
        <v>0</v>
      </c>
      <c r="J62" s="35">
        <f t="shared" si="21"/>
        <v>118308.95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30687.52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30687.52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66338.27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66338.27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12331.81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12331.81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182548.95</v>
      </c>
      <c r="G66" s="44">
        <v>0</v>
      </c>
      <c r="H66" s="44">
        <v>0</v>
      </c>
      <c r="I66" s="44">
        <v>0</v>
      </c>
      <c r="J66" s="35">
        <f t="shared" si="21"/>
        <v>182548.95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166887.62</v>
      </c>
      <c r="H67" s="45">
        <v>180318.72</v>
      </c>
      <c r="I67" s="44">
        <v>0</v>
      </c>
      <c r="J67" s="32">
        <f t="shared" si="21"/>
        <v>347206.33999999997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234654.21</v>
      </c>
      <c r="H68" s="44">
        <v>0</v>
      </c>
      <c r="I68" s="44">
        <v>0</v>
      </c>
      <c r="J68" s="35">
        <f t="shared" si="21"/>
        <v>234654.21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102405.39</v>
      </c>
      <c r="J69" s="32">
        <f t="shared" si="21"/>
        <v>102405.39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146919.22</v>
      </c>
      <c r="J70" s="35">
        <f t="shared" si="21"/>
        <v>146919.22</v>
      </c>
    </row>
    <row r="71" spans="1:10" ht="17.25" customHeight="1">
      <c r="A71" s="41" t="s">
        <v>67</v>
      </c>
      <c r="B71" s="39">
        <v>289585.04</v>
      </c>
      <c r="C71" s="39">
        <v>197456.66</v>
      </c>
      <c r="D71" s="39">
        <v>563263.52</v>
      </c>
      <c r="E71" s="39">
        <v>807563.35</v>
      </c>
      <c r="F71" s="39">
        <v>353401.3</v>
      </c>
      <c r="G71" s="39">
        <v>631046.95</v>
      </c>
      <c r="H71" s="39">
        <v>402512.76</v>
      </c>
      <c r="I71" s="39">
        <v>210196.62</v>
      </c>
      <c r="J71" s="39">
        <f>SUM(B71:I71)</f>
        <v>3455026.1999999993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1.5901941268729594</v>
      </c>
      <c r="C75" s="54">
        <v>1.560543739659907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1.4806724987477724</v>
      </c>
      <c r="C76" s="54">
        <v>1.4529863017327298</v>
      </c>
      <c r="D76" s="54"/>
      <c r="E76" s="54">
        <v>1.604532284805172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1.4214718166129503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1.4958632564162937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1.8388563201520807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1.6956866153464119</v>
      </c>
      <c r="E80" s="54">
        <v>0</v>
      </c>
      <c r="F80" s="54">
        <v>1.5153859651245811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1.379463742822802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1.5349649483952663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1.7324320834130476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1.4592013837923197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1.4844718188065251</v>
      </c>
      <c r="H85" s="54">
        <v>1.6578278601654337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1.623685513543439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1.8367293359762142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1.9016724943370862</v>
      </c>
      <c r="J88" s="39"/>
    </row>
    <row r="89" spans="1:10" ht="71.25" customHeight="1">
      <c r="A89" s="64" t="s">
        <v>94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19.5" customHeight="1">
      <c r="A90" s="1" t="s">
        <v>93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2013-10-23T18:14:57Z</cp:lastPrinted>
  <dcterms:created xsi:type="dcterms:W3CDTF">2012-11-28T17:54:39Z</dcterms:created>
  <dcterms:modified xsi:type="dcterms:W3CDTF">2013-10-23T18:19:07Z</dcterms:modified>
  <cp:category/>
  <cp:version/>
  <cp:contentType/>
  <cp:contentStatus/>
</cp:coreProperties>
</file>