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<sst xmlns="http://schemas.openxmlformats.org/spreadsheetml/2006/main" count="95" uniqueCount="95">
  <si>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</si>
  <si>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</si>
  <si>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</si>
  <si>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</si>
  <si>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</si>
  <si>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</si>
  <si>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</si>
  <si>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</si>
  <si>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</si>
  <si>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</si>
  <si>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</si>
  <si>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</si>
  <si>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</si>
  <si>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</si>
  <si>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</si>
  <si>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</si>
  <si>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</si>
  <si>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</si>
  <si>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</si>
  <si>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</si>
  <si>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</si>
  <si>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</si>
  <si>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</si>
  <si>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</si>
  <si>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</si>
  <si>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</si>
  <si>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</si>
  <si>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</si>
  <si>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</si>
  <si>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</si>
  <si>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</si>
  <si>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</si>
  <si>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</si>
  <si>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</si>
  <si>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</si>
  <si>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</si>
  <si>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</si>
  <si>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</si>
  <si>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</si>
  <si>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</si>
  <si>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</si>
  <si>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</si>
  <si>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</si>
  <si>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</si>
  <si>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</si>
  <si>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</si>
  <si>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</si>
  <si>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</si>
  <si>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</si>
  <si>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</si>
  <si>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</si>
  <si>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</si>
  <si>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</si>
  <si>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</si>
  <si>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</si>
  <si>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</si>
  <si>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</si>
  <si>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</si>
  <si>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</si>
  <si>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</si>
  <si>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</si>
  <si>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</si>
  <si>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</si>
  <si>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</si>
  <si>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</si>
  <si>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</si>
  <si>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</si>
  <si>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</si>
  <si>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</si>
  <si>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</si>
  <si>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</si>
  <si>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</si>
  <si>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</si>
  <si>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</si>
  <si>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</si>
  <si>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</si>
  <si>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</si>
  <si>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</si>
  <si>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</si>
  <si>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</si>
  <si>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</si>
  <si>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</si>
  <si>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</si>
  <si>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</si>
  <si>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</si>
  <si>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</si>
  <si>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</si>
  <si>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</si>
  <si>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</si>
  <si>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</si>
  <si>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15/10/13 - VENCIMENTO 22/10/13</t>
  </si>
  <si>
    <t>7.3. Revisão de Remuneração pelo Transporte Coletivo (1)</t>
  </si>
  <si>
    <t>10. Tarifa de Remuneração Líquida Por Passageiro (2)</t>
  </si>
  <si>
    <t xml:space="preserve"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</t>
  </si>
  <si>
    <t xml:space="preserve">              (2) Tarifa de remuneração líquida de cada cooperativa considerando a aplicação dos fatores de integração e de gratuidade e, também, reequilibrio interno estabelecido e informado pelo consórcio.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</si>
</sst>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07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07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07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6.37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503524</v>
      </c>
      <c r="C7" s="10">
        <f aca="true" t="shared" si="0" ref="C7:I7">C8+C16+C20</f>
        <v>401471</v>
      </c>
      <c r="D7" s="10">
        <f t="shared" si="0"/>
        <v>578965</v>
      </c>
      <c r="E7" s="10">
        <f t="shared" si="0"/>
        <v>732438</v>
      </c>
      <c r="F7" s="10">
        <f t="shared" si="0"/>
        <v>458694</v>
      </c>
      <c r="G7" s="10">
        <f t="shared" si="0"/>
        <v>735389</v>
      </c>
      <c r="H7" s="10">
        <f t="shared" si="0"/>
        <v>370099</v>
      </c>
      <c r="I7" s="10">
        <f t="shared" si="0"/>
        <v>267087</v>
      </c>
      <c r="J7" s="10">
        <f>+J8+J16+J20</f>
        <v>4047667</v>
      </c>
      <c r="L7" s="42"/>
    </row>
    <row r="8" spans="1:10" ht="15.75">
      <c r="A8" s="11" t="s">
        <v>22</v>
      </c>
      <c r="B8" s="12">
        <f>+B9+B12</f>
        <v>277973</v>
      </c>
      <c r="C8" s="12">
        <f>+C9+C12</f>
        <v>237739</v>
      </c>
      <c r="D8" s="12">
        <f aca="true" t="shared" si="1" ref="D8:I8">+D9+D12</f>
        <v>367748</v>
      </c>
      <c r="E8" s="12">
        <f t="shared" si="1"/>
        <v>431168</v>
      </c>
      <c r="F8" s="12">
        <f t="shared" si="1"/>
        <v>259650</v>
      </c>
      <c r="G8" s="12">
        <f t="shared" si="1"/>
        <v>425465</v>
      </c>
      <c r="H8" s="12">
        <f t="shared" si="1"/>
        <v>196877</v>
      </c>
      <c r="I8" s="12">
        <f t="shared" si="1"/>
        <v>160469</v>
      </c>
      <c r="J8" s="12">
        <f>SUM(B8:I8)</f>
        <v>2357089</v>
      </c>
    </row>
    <row r="9" spans="1:10" ht="15.75">
      <c r="A9" s="13" t="s">
        <v>23</v>
      </c>
      <c r="B9" s="14">
        <v>29735</v>
      </c>
      <c r="C9" s="14">
        <v>30361</v>
      </c>
      <c r="D9" s="14">
        <v>32997</v>
      </c>
      <c r="E9" s="14">
        <v>37242</v>
      </c>
      <c r="F9" s="14">
        <v>32584</v>
      </c>
      <c r="G9" s="14">
        <v>37453</v>
      </c>
      <c r="H9" s="14">
        <v>16263</v>
      </c>
      <c r="I9" s="14">
        <v>20832</v>
      </c>
      <c r="J9" s="12">
        <f aca="true" t="shared" si="2" ref="J9:J15">SUM(B9:I9)</f>
        <v>237467</v>
      </c>
    </row>
    <row r="10" spans="1:10" ht="15.75">
      <c r="A10" s="15" t="s">
        <v>24</v>
      </c>
      <c r="B10" s="14">
        <f>+B9-B11</f>
        <v>29735</v>
      </c>
      <c r="C10" s="14">
        <f aca="true" t="shared" si="3" ref="C10:I10">+C9-C11</f>
        <v>30361</v>
      </c>
      <c r="D10" s="14">
        <f t="shared" si="3"/>
        <v>32997</v>
      </c>
      <c r="E10" s="14">
        <f t="shared" si="3"/>
        <v>37242</v>
      </c>
      <c r="F10" s="14">
        <f t="shared" si="3"/>
        <v>32584</v>
      </c>
      <c r="G10" s="14">
        <f t="shared" si="3"/>
        <v>37453</v>
      </c>
      <c r="H10" s="14">
        <f t="shared" si="3"/>
        <v>16263</v>
      </c>
      <c r="I10" s="14">
        <f t="shared" si="3"/>
        <v>20832</v>
      </c>
      <c r="J10" s="12">
        <f t="shared" si="2"/>
        <v>237467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248238</v>
      </c>
      <c r="C12" s="14">
        <f aca="true" t="shared" si="4" ref="C12:I12">C13+C14+C15</f>
        <v>207378</v>
      </c>
      <c r="D12" s="14">
        <f t="shared" si="4"/>
        <v>334751</v>
      </c>
      <c r="E12" s="14">
        <f t="shared" si="4"/>
        <v>393926</v>
      </c>
      <c r="F12" s="14">
        <f t="shared" si="4"/>
        <v>227066</v>
      </c>
      <c r="G12" s="14">
        <f t="shared" si="4"/>
        <v>388012</v>
      </c>
      <c r="H12" s="14">
        <f t="shared" si="4"/>
        <v>180614</v>
      </c>
      <c r="I12" s="14">
        <f t="shared" si="4"/>
        <v>139637</v>
      </c>
      <c r="J12" s="12">
        <f t="shared" si="2"/>
        <v>2119622</v>
      </c>
    </row>
    <row r="13" spans="1:10" ht="15.75">
      <c r="A13" s="15" t="s">
        <v>27</v>
      </c>
      <c r="B13" s="14">
        <v>102688</v>
      </c>
      <c r="C13" s="14">
        <v>87763</v>
      </c>
      <c r="D13" s="14">
        <v>141659</v>
      </c>
      <c r="E13" s="14">
        <v>167509</v>
      </c>
      <c r="F13" s="14">
        <v>101322</v>
      </c>
      <c r="G13" s="14">
        <v>168647</v>
      </c>
      <c r="H13" s="14">
        <v>78890</v>
      </c>
      <c r="I13" s="14">
        <v>60203</v>
      </c>
      <c r="J13" s="12">
        <f t="shared" si="2"/>
        <v>908681</v>
      </c>
    </row>
    <row r="14" spans="1:10" ht="15.75">
      <c r="A14" s="15" t="s">
        <v>28</v>
      </c>
      <c r="B14" s="14">
        <v>111532</v>
      </c>
      <c r="C14" s="14">
        <v>87524</v>
      </c>
      <c r="D14" s="14">
        <v>149454</v>
      </c>
      <c r="E14" s="14">
        <v>171269</v>
      </c>
      <c r="F14" s="14">
        <v>95613</v>
      </c>
      <c r="G14" s="14">
        <v>167543</v>
      </c>
      <c r="H14" s="14">
        <v>79100</v>
      </c>
      <c r="I14" s="14">
        <v>63612</v>
      </c>
      <c r="J14" s="12">
        <f t="shared" si="2"/>
        <v>925647</v>
      </c>
    </row>
    <row r="15" spans="1:10" ht="15.75">
      <c r="A15" s="15" t="s">
        <v>29</v>
      </c>
      <c r="B15" s="14">
        <v>34018</v>
      </c>
      <c r="C15" s="14">
        <v>32091</v>
      </c>
      <c r="D15" s="14">
        <v>43638</v>
      </c>
      <c r="E15" s="14">
        <v>55148</v>
      </c>
      <c r="F15" s="14">
        <v>30131</v>
      </c>
      <c r="G15" s="14">
        <v>51822</v>
      </c>
      <c r="H15" s="14">
        <v>22624</v>
      </c>
      <c r="I15" s="14">
        <v>15822</v>
      </c>
      <c r="J15" s="12">
        <f t="shared" si="2"/>
        <v>285294</v>
      </c>
    </row>
    <row r="16" spans="1:10" ht="15.75">
      <c r="A16" s="17" t="s">
        <v>30</v>
      </c>
      <c r="B16" s="18">
        <f>B17+B18+B19</f>
        <v>172058</v>
      </c>
      <c r="C16" s="18">
        <f aca="true" t="shared" si="5" ref="C16:I16">C17+C18+C19</f>
        <v>117064</v>
      </c>
      <c r="D16" s="18">
        <f t="shared" si="5"/>
        <v>141800</v>
      </c>
      <c r="E16" s="18">
        <f t="shared" si="5"/>
        <v>207558</v>
      </c>
      <c r="F16" s="18">
        <f t="shared" si="5"/>
        <v>144174</v>
      </c>
      <c r="G16" s="18">
        <f t="shared" si="5"/>
        <v>237779</v>
      </c>
      <c r="H16" s="18">
        <f t="shared" si="5"/>
        <v>141539</v>
      </c>
      <c r="I16" s="18">
        <f t="shared" si="5"/>
        <v>89183</v>
      </c>
      <c r="J16" s="12">
        <f aca="true" t="shared" si="6" ref="J16:J22">SUM(B16:I16)</f>
        <v>1251155</v>
      </c>
    </row>
    <row r="17" spans="1:10" ht="18.75" customHeight="1">
      <c r="A17" s="13" t="s">
        <v>31</v>
      </c>
      <c r="B17" s="14">
        <v>79007</v>
      </c>
      <c r="C17" s="14">
        <v>57711</v>
      </c>
      <c r="D17" s="14">
        <v>69649</v>
      </c>
      <c r="E17" s="14">
        <v>101536</v>
      </c>
      <c r="F17" s="14">
        <v>73647</v>
      </c>
      <c r="G17" s="14">
        <v>117247</v>
      </c>
      <c r="H17" s="14">
        <v>68911</v>
      </c>
      <c r="I17" s="14">
        <v>43188</v>
      </c>
      <c r="J17" s="12">
        <f t="shared" si="6"/>
        <v>610896</v>
      </c>
    </row>
    <row r="18" spans="1:10" ht="18.75" customHeight="1">
      <c r="A18" s="13" t="s">
        <v>32</v>
      </c>
      <c r="B18" s="14">
        <v>71252</v>
      </c>
      <c r="C18" s="14">
        <v>43592</v>
      </c>
      <c r="D18" s="14">
        <v>54941</v>
      </c>
      <c r="E18" s="14">
        <v>79063</v>
      </c>
      <c r="F18" s="14">
        <v>53721</v>
      </c>
      <c r="G18" s="14">
        <v>91268</v>
      </c>
      <c r="H18" s="14">
        <v>56936</v>
      </c>
      <c r="I18" s="14">
        <v>36722</v>
      </c>
      <c r="J18" s="12">
        <f t="shared" si="6"/>
        <v>487495</v>
      </c>
    </row>
    <row r="19" spans="1:10" ht="18.75" customHeight="1">
      <c r="A19" s="13" t="s">
        <v>33</v>
      </c>
      <c r="B19" s="14">
        <v>21799</v>
      </c>
      <c r="C19" s="14">
        <v>15761</v>
      </c>
      <c r="D19" s="14">
        <v>17210</v>
      </c>
      <c r="E19" s="14">
        <v>26959</v>
      </c>
      <c r="F19" s="14">
        <v>16806</v>
      </c>
      <c r="G19" s="14">
        <v>29264</v>
      </c>
      <c r="H19" s="14">
        <v>15692</v>
      </c>
      <c r="I19" s="14">
        <v>9273</v>
      </c>
      <c r="J19" s="12">
        <f t="shared" si="6"/>
        <v>152764</v>
      </c>
    </row>
    <row r="20" spans="1:10" ht="18.75" customHeight="1">
      <c r="A20" s="17" t="s">
        <v>34</v>
      </c>
      <c r="B20" s="14">
        <f>B21+B22</f>
        <v>53493</v>
      </c>
      <c r="C20" s="14">
        <f aca="true" t="shared" si="7" ref="C20:I20">C21+C22</f>
        <v>46668</v>
      </c>
      <c r="D20" s="14">
        <f t="shared" si="7"/>
        <v>69417</v>
      </c>
      <c r="E20" s="14">
        <f t="shared" si="7"/>
        <v>93712</v>
      </c>
      <c r="F20" s="14">
        <f t="shared" si="7"/>
        <v>54870</v>
      </c>
      <c r="G20" s="14">
        <f t="shared" si="7"/>
        <v>72145</v>
      </c>
      <c r="H20" s="14">
        <f t="shared" si="7"/>
        <v>31683</v>
      </c>
      <c r="I20" s="14">
        <f t="shared" si="7"/>
        <v>17435</v>
      </c>
      <c r="J20" s="12">
        <f t="shared" si="6"/>
        <v>439423</v>
      </c>
    </row>
    <row r="21" spans="1:10" ht="18.75" customHeight="1">
      <c r="A21" s="13" t="s">
        <v>35</v>
      </c>
      <c r="B21" s="14">
        <v>34236</v>
      </c>
      <c r="C21" s="14">
        <v>29868</v>
      </c>
      <c r="D21" s="14">
        <v>44427</v>
      </c>
      <c r="E21" s="14">
        <v>59976</v>
      </c>
      <c r="F21" s="14">
        <v>35117</v>
      </c>
      <c r="G21" s="14">
        <v>46173</v>
      </c>
      <c r="H21" s="14">
        <v>20277</v>
      </c>
      <c r="I21" s="14">
        <v>11158</v>
      </c>
      <c r="J21" s="12">
        <f t="shared" si="6"/>
        <v>281232</v>
      </c>
    </row>
    <row r="22" spans="1:10" ht="18.75" customHeight="1">
      <c r="A22" s="13" t="s">
        <v>36</v>
      </c>
      <c r="B22" s="14">
        <v>19257</v>
      </c>
      <c r="C22" s="14">
        <v>16800</v>
      </c>
      <c r="D22" s="14">
        <v>24990</v>
      </c>
      <c r="E22" s="14">
        <v>33736</v>
      </c>
      <c r="F22" s="14">
        <v>19753</v>
      </c>
      <c r="G22" s="14">
        <v>25972</v>
      </c>
      <c r="H22" s="14">
        <v>11406</v>
      </c>
      <c r="I22" s="14">
        <v>6277</v>
      </c>
      <c r="J22" s="12">
        <f t="shared" si="6"/>
        <v>158191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0.959694711076334</v>
      </c>
      <c r="C28" s="23">
        <f aca="true" t="shared" si="8" ref="C28:I28">(((+C$8+C$16)*C$25)+(C$20*C$26))/C$7</f>
        <v>0.9635860547835334</v>
      </c>
      <c r="D28" s="23">
        <f t="shared" si="8"/>
        <v>0.9768356214969818</v>
      </c>
      <c r="E28" s="23">
        <f t="shared" si="8"/>
        <v>0.9758823108577107</v>
      </c>
      <c r="F28" s="23">
        <f t="shared" si="8"/>
        <v>0.9713983243731115</v>
      </c>
      <c r="G28" s="23">
        <f t="shared" si="8"/>
        <v>0.9740022967436281</v>
      </c>
      <c r="H28" s="23">
        <f t="shared" si="8"/>
        <v>0.9127277371730267</v>
      </c>
      <c r="I28" s="23">
        <f t="shared" si="8"/>
        <v>0.9778882633748553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1.5013464060078168</v>
      </c>
      <c r="C31" s="26">
        <f aca="true" t="shared" si="9" ref="C31:I31">C28*C30</f>
        <v>1.4821880694680312</v>
      </c>
      <c r="D31" s="26">
        <f t="shared" si="9"/>
        <v>1.5180025558063097</v>
      </c>
      <c r="E31" s="26">
        <f t="shared" si="9"/>
        <v>1.5157404052241963</v>
      </c>
      <c r="F31" s="26">
        <f t="shared" si="9"/>
        <v>1.4683657071223954</v>
      </c>
      <c r="G31" s="26">
        <f t="shared" si="9"/>
        <v>1.5432092389606045</v>
      </c>
      <c r="H31" s="26">
        <f t="shared" si="9"/>
        <v>1.6571484796113474</v>
      </c>
      <c r="I31" s="26">
        <f t="shared" si="9"/>
        <v>1.87803440981141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755963.95</v>
      </c>
      <c r="C37" s="29">
        <f aca="true" t="shared" si="12" ref="C37:I37">+C38+C39</f>
        <v>595055.53</v>
      </c>
      <c r="D37" s="29">
        <f t="shared" si="12"/>
        <v>878870.35</v>
      </c>
      <c r="E37" s="29">
        <f t="shared" si="12"/>
        <v>1110185.87</v>
      </c>
      <c r="F37" s="29">
        <f t="shared" si="12"/>
        <v>673530.54</v>
      </c>
      <c r="G37" s="29">
        <f t="shared" si="12"/>
        <v>1134859.1</v>
      </c>
      <c r="H37" s="29">
        <f t="shared" si="12"/>
        <v>613309</v>
      </c>
      <c r="I37" s="29">
        <f t="shared" si="12"/>
        <v>501598.58</v>
      </c>
      <c r="J37" s="29">
        <f t="shared" si="11"/>
        <v>6263372.92</v>
      </c>
      <c r="L37" s="43"/>
      <c r="M37" s="43"/>
    </row>
    <row r="38" spans="1:10" ht="15.75">
      <c r="A38" s="17" t="s">
        <v>73</v>
      </c>
      <c r="B38" s="30">
        <f>ROUND(+B7*B31,2)</f>
        <v>755963.95</v>
      </c>
      <c r="C38" s="30">
        <f aca="true" t="shared" si="13" ref="C38:I38">ROUND(+C7*C31,2)</f>
        <v>595055.53</v>
      </c>
      <c r="D38" s="30">
        <f t="shared" si="13"/>
        <v>878870.35</v>
      </c>
      <c r="E38" s="30">
        <f t="shared" si="13"/>
        <v>1110185.87</v>
      </c>
      <c r="F38" s="30">
        <f t="shared" si="13"/>
        <v>673530.54</v>
      </c>
      <c r="G38" s="30">
        <f t="shared" si="13"/>
        <v>1134859.1</v>
      </c>
      <c r="H38" s="30">
        <f t="shared" si="13"/>
        <v>613309</v>
      </c>
      <c r="I38" s="30">
        <f t="shared" si="13"/>
        <v>501598.58</v>
      </c>
      <c r="J38" s="30">
        <f>SUM(B38:I38)</f>
        <v>6263372.92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-98407.75</v>
      </c>
      <c r="C41" s="31">
        <f t="shared" si="15"/>
        <v>-108134.89</v>
      </c>
      <c r="D41" s="31">
        <f t="shared" si="15"/>
        <v>-95093.39000000001</v>
      </c>
      <c r="E41" s="31">
        <f t="shared" si="15"/>
        <v>-120152.06</v>
      </c>
      <c r="F41" s="31">
        <f t="shared" si="15"/>
        <v>-92148.9</v>
      </c>
      <c r="G41" s="31">
        <f t="shared" si="15"/>
        <v>-139942.28999999998</v>
      </c>
      <c r="H41" s="31">
        <f t="shared" si="15"/>
        <v>-68048.78</v>
      </c>
      <c r="I41" s="31">
        <f t="shared" si="15"/>
        <v>-62899.94</v>
      </c>
      <c r="J41" s="31">
        <f t="shared" si="15"/>
        <v>-784828</v>
      </c>
      <c r="L41" s="43"/>
    </row>
    <row r="42" spans="1:12" ht="15.75">
      <c r="A42" s="17" t="s">
        <v>44</v>
      </c>
      <c r="B42" s="32">
        <f>B43+B44</f>
        <v>-89205</v>
      </c>
      <c r="C42" s="32">
        <f aca="true" t="shared" si="16" ref="C42:I42">C43+C44</f>
        <v>-91083</v>
      </c>
      <c r="D42" s="32">
        <f t="shared" si="16"/>
        <v>-98991</v>
      </c>
      <c r="E42" s="32">
        <f t="shared" si="16"/>
        <v>-111726</v>
      </c>
      <c r="F42" s="32">
        <f t="shared" si="16"/>
        <v>-97752</v>
      </c>
      <c r="G42" s="32">
        <f t="shared" si="16"/>
        <v>-112359</v>
      </c>
      <c r="H42" s="32">
        <f t="shared" si="16"/>
        <v>-48789</v>
      </c>
      <c r="I42" s="32">
        <f t="shared" si="16"/>
        <v>-62496</v>
      </c>
      <c r="J42" s="31">
        <f t="shared" si="11"/>
        <v>-712401</v>
      </c>
      <c r="L42" s="43"/>
    </row>
    <row r="43" spans="1:12" ht="15.75">
      <c r="A43" s="13" t="s">
        <v>69</v>
      </c>
      <c r="B43" s="20">
        <f aca="true" t="shared" si="17" ref="B43:I43">ROUND(-B9*$D$3,2)</f>
        <v>-89205</v>
      </c>
      <c r="C43" s="20">
        <f t="shared" si="17"/>
        <v>-91083</v>
      </c>
      <c r="D43" s="20">
        <f t="shared" si="17"/>
        <v>-98991</v>
      </c>
      <c r="E43" s="20">
        <f t="shared" si="17"/>
        <v>-111726</v>
      </c>
      <c r="F43" s="20">
        <f t="shared" si="17"/>
        <v>-97752</v>
      </c>
      <c r="G43" s="20">
        <f t="shared" si="17"/>
        <v>-112359</v>
      </c>
      <c r="H43" s="20">
        <f t="shared" si="17"/>
        <v>-48789</v>
      </c>
      <c r="I43" s="20">
        <f t="shared" si="17"/>
        <v>-62496</v>
      </c>
      <c r="J43" s="56">
        <f t="shared" si="11"/>
        <v>-712401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-26892.12</v>
      </c>
      <c r="C45" s="32">
        <f t="shared" si="19"/>
        <v>-30417.49</v>
      </c>
      <c r="D45" s="32">
        <f t="shared" si="19"/>
        <v>-15622.6</v>
      </c>
      <c r="E45" s="32">
        <f t="shared" si="19"/>
        <v>-33365.85</v>
      </c>
      <c r="F45" s="32">
        <f t="shared" si="19"/>
        <v>-9028.81</v>
      </c>
      <c r="G45" s="32">
        <f t="shared" si="19"/>
        <v>-53423.12</v>
      </c>
      <c r="H45" s="32">
        <f t="shared" si="19"/>
        <v>-33847.56</v>
      </c>
      <c r="I45" s="32">
        <f t="shared" si="19"/>
        <v>-11696.75</v>
      </c>
      <c r="J45" s="32">
        <f t="shared" si="19"/>
        <v>-214294.3</v>
      </c>
      <c r="L45" s="49"/>
    </row>
    <row r="46" spans="1:12" ht="15.75">
      <c r="A46" s="13" t="s">
        <v>62</v>
      </c>
      <c r="B46" s="27">
        <v>-26892.12</v>
      </c>
      <c r="C46" s="27">
        <v>-30417.49</v>
      </c>
      <c r="D46" s="27">
        <v>-15622.6</v>
      </c>
      <c r="E46" s="27">
        <v>-33365.85</v>
      </c>
      <c r="F46" s="27">
        <v>-9028.81</v>
      </c>
      <c r="G46" s="27">
        <v>-53423.12</v>
      </c>
      <c r="H46" s="27">
        <v>-33847.56</v>
      </c>
      <c r="I46" s="27">
        <v>-11696.75</v>
      </c>
      <c r="J46" s="27">
        <f t="shared" si="11"/>
        <v>-214294.3</v>
      </c>
      <c r="L46" s="66"/>
    </row>
    <row r="47" spans="1:12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  <c r="L47" s="66"/>
    </row>
    <row r="48" spans="1:12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  <c r="L48" s="66"/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657556.2</v>
      </c>
      <c r="C53" s="35">
        <f t="shared" si="20"/>
        <v>486920.64</v>
      </c>
      <c r="D53" s="35">
        <f t="shared" si="20"/>
        <v>783776.96</v>
      </c>
      <c r="E53" s="35">
        <f t="shared" si="20"/>
        <v>990033.81</v>
      </c>
      <c r="F53" s="35">
        <f t="shared" si="20"/>
        <v>581381.64</v>
      </c>
      <c r="G53" s="35">
        <f t="shared" si="20"/>
        <v>994916.81</v>
      </c>
      <c r="H53" s="35">
        <f t="shared" si="20"/>
        <v>545260.22</v>
      </c>
      <c r="I53" s="35">
        <f t="shared" si="20"/>
        <v>438698.64</v>
      </c>
      <c r="J53" s="35">
        <f>SUM(B53:I53)</f>
        <v>5478544.92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5478544.899999999</v>
      </c>
      <c r="L56" s="43"/>
    </row>
    <row r="57" spans="1:10" ht="17.25" customHeight="1">
      <c r="A57" s="17" t="s">
        <v>48</v>
      </c>
      <c r="B57" s="45">
        <v>94755.07</v>
      </c>
      <c r="C57" s="45">
        <v>90878.34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185633.41</v>
      </c>
    </row>
    <row r="58" spans="1:10" ht="17.25" customHeight="1">
      <c r="A58" s="17" t="s">
        <v>54</v>
      </c>
      <c r="B58" s="45">
        <v>273216.09</v>
      </c>
      <c r="C58" s="45">
        <v>198585.64</v>
      </c>
      <c r="D58" s="44">
        <v>0</v>
      </c>
      <c r="E58" s="45">
        <v>102808.3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574610.03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28255.78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28255.78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118034.44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118034.44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36084.12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36084.12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38139.1</v>
      </c>
      <c r="E62" s="44">
        <v>0</v>
      </c>
      <c r="F62" s="45">
        <v>69730.29</v>
      </c>
      <c r="G62" s="44">
        <v>0</v>
      </c>
      <c r="H62" s="44">
        <v>0</v>
      </c>
      <c r="I62" s="44">
        <v>0</v>
      </c>
      <c r="J62" s="35">
        <f t="shared" si="21"/>
        <v>107869.38999999998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10849.99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10849.99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57448.28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57448.28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11363.89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11363.89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158250.05</v>
      </c>
      <c r="G66" s="44">
        <v>0</v>
      </c>
      <c r="H66" s="44">
        <v>0</v>
      </c>
      <c r="I66" s="44">
        <v>0</v>
      </c>
      <c r="J66" s="35">
        <f t="shared" si="21"/>
        <v>158250.05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148423.73</v>
      </c>
      <c r="H67" s="45">
        <v>142747.45</v>
      </c>
      <c r="I67" s="44">
        <v>0</v>
      </c>
      <c r="J67" s="32">
        <f t="shared" si="21"/>
        <v>291171.18000000005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215446.13</v>
      </c>
      <c r="H68" s="44">
        <v>0</v>
      </c>
      <c r="I68" s="44">
        <v>0</v>
      </c>
      <c r="J68" s="35">
        <f t="shared" si="21"/>
        <v>215446.13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95606.44</v>
      </c>
      <c r="J69" s="32">
        <f t="shared" si="21"/>
        <v>95606.44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132895.57</v>
      </c>
      <c r="J70" s="35">
        <f t="shared" si="21"/>
        <v>132895.57</v>
      </c>
    </row>
    <row r="71" spans="1:10" ht="17.25" customHeight="1">
      <c r="A71" s="41" t="s">
        <v>67</v>
      </c>
      <c r="B71" s="39">
        <v>289585.04</v>
      </c>
      <c r="C71" s="39">
        <v>197456.66</v>
      </c>
      <c r="D71" s="39">
        <v>563263.52</v>
      </c>
      <c r="E71" s="39">
        <v>807563.35</v>
      </c>
      <c r="F71" s="39">
        <v>353401.3</v>
      </c>
      <c r="G71" s="39">
        <v>631046.95</v>
      </c>
      <c r="H71" s="39">
        <v>402512.76</v>
      </c>
      <c r="I71" s="39">
        <v>210196.62</v>
      </c>
      <c r="J71" s="39">
        <f>SUM(B71:I71)</f>
        <v>3455026.1999999993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1.5909319402484055</v>
      </c>
      <c r="C75" s="54">
        <v>1.5611881590718102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1.480425065409754</v>
      </c>
      <c r="C76" s="54">
        <v>1.4521241798599744</v>
      </c>
      <c r="D76" s="54"/>
      <c r="E76" s="54">
        <v>1.60480780845624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1.4213465408673458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1.4936388301514636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1.8382854852812591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1.6912501596872684</v>
      </c>
      <c r="E80" s="54">
        <v>0</v>
      </c>
      <c r="F80" s="54">
        <v>1.5160394369099597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1.378921697296408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1.5318769315995102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1.7235480872713043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1.45865170279044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1.4839022267712525</v>
      </c>
      <c r="H85" s="54">
        <v>1.6571484656808044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1.6239739921057788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1.836669713370236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1.901767267284962</v>
      </c>
      <c r="J88" s="39"/>
    </row>
    <row r="89" spans="1:10" ht="34.5" customHeight="1">
      <c r="A89" s="64" t="s">
        <v>93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17.25" customHeight="1">
      <c r="A90" s="1" t="s">
        <v>94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2013-10-21T18:56:27Z</dcterms:modified>
  <cp:category/>
  <cp:version/>
  <cp:contentType/>
  <cp:contentStatus/>
</cp:coreProperties>
</file>