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<sst xmlns="http://schemas.openxmlformats.org/spreadsheetml/2006/main" count="95" uniqueCount="95">
  <si>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</si>
  <si>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</si>
  <si>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</si>
  <si>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</si>
  <si>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</si>
  <si>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</si>
  <si>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</si>
  <si>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</si>
  <si>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</si>
  <si>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</si>
  <si>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</si>
  <si>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</si>
  <si>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</si>
  <si>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</si>
  <si>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</si>
  <si>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</si>
  <si>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</si>
  <si>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</si>
  <si>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</si>
  <si>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</si>
  <si>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</si>
  <si>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</si>
  <si>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</si>
  <si>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</si>
  <si>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</si>
  <si>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</si>
  <si>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</si>
  <si>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</si>
  <si>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</si>
  <si>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</si>
  <si>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</si>
  <si>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</si>
  <si>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</si>
  <si>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</si>
  <si>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</si>
  <si>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</si>
  <si>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</si>
  <si>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</si>
  <si>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</si>
  <si>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</si>
  <si>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</si>
  <si>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</si>
  <si>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</si>
  <si>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</si>
  <si>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</si>
  <si>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</si>
  <si>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</si>
  <si>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</si>
  <si>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</si>
  <si>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</si>
  <si>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</si>
  <si>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</si>
  <si>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</si>
  <si>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</si>
  <si>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</si>
  <si>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</si>
  <si>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</si>
  <si>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</si>
  <si>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</si>
  <si>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</si>
  <si>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</si>
  <si>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</si>
  <si>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</si>
  <si>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</si>
  <si>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</si>
  <si>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</si>
  <si>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</si>
  <si>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</si>
  <si>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</si>
  <si>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</si>
  <si>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</si>
  <si>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</si>
  <si>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</si>
  <si>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</si>
  <si>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</si>
  <si>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</si>
  <si>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</si>
  <si>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</si>
  <si>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</si>
  <si>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</si>
  <si>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</si>
  <si>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</si>
  <si>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</si>
  <si>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</si>
  <si>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</si>
  <si>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</si>
  <si>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</si>
  <si>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</si>
  <si>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</si>
  <si>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</si>
  <si>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14/10/13 - VENCIMENTO 21/10/13</t>
  </si>
  <si>
    <t>10. Tarifa de Remuneração Líquida Por Passageiro (2)</t>
  </si>
  <si>
    <t>7.3. Revisão de Remuneração pelo Transporte Coletivo (1)</t>
  </si>
  <si>
    <t xml:space="preserve"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</si>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</sst>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45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45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45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492662</v>
      </c>
      <c r="C7" s="10">
        <f aca="true" t="shared" si="0" ref="C7:I7">C8+C16+C20</f>
        <v>395392</v>
      </c>
      <c r="D7" s="10">
        <f t="shared" si="0"/>
        <v>565179</v>
      </c>
      <c r="E7" s="10">
        <f t="shared" si="0"/>
        <v>722685</v>
      </c>
      <c r="F7" s="10">
        <f t="shared" si="0"/>
        <v>449921</v>
      </c>
      <c r="G7" s="10">
        <f t="shared" si="0"/>
        <v>722057</v>
      </c>
      <c r="H7" s="10">
        <f t="shared" si="0"/>
        <v>372416</v>
      </c>
      <c r="I7" s="10">
        <f t="shared" si="0"/>
        <v>264016</v>
      </c>
      <c r="J7" s="10">
        <f>+J8+J16+J20</f>
        <v>3984328</v>
      </c>
      <c r="L7" s="42"/>
    </row>
    <row r="8" spans="1:10" ht="15.75">
      <c r="A8" s="11" t="s">
        <v>22</v>
      </c>
      <c r="B8" s="12">
        <f>+B9+B12</f>
        <v>272518</v>
      </c>
      <c r="C8" s="12">
        <f>+C9+C12</f>
        <v>234545</v>
      </c>
      <c r="D8" s="12">
        <f aca="true" t="shared" si="1" ref="D8:I8">+D9+D12</f>
        <v>357685</v>
      </c>
      <c r="E8" s="12">
        <f t="shared" si="1"/>
        <v>424474</v>
      </c>
      <c r="F8" s="12">
        <f t="shared" si="1"/>
        <v>254874</v>
      </c>
      <c r="G8" s="12">
        <f t="shared" si="1"/>
        <v>419518</v>
      </c>
      <c r="H8" s="12">
        <f t="shared" si="1"/>
        <v>199443</v>
      </c>
      <c r="I8" s="12">
        <f t="shared" si="1"/>
        <v>158157</v>
      </c>
      <c r="J8" s="12">
        <f>SUM(B8:I8)</f>
        <v>2321214</v>
      </c>
    </row>
    <row r="9" spans="1:10" ht="15.75">
      <c r="A9" s="13" t="s">
        <v>23</v>
      </c>
      <c r="B9" s="14">
        <v>31368</v>
      </c>
      <c r="C9" s="14">
        <v>32142</v>
      </c>
      <c r="D9" s="14">
        <v>35557</v>
      </c>
      <c r="E9" s="14">
        <v>41031</v>
      </c>
      <c r="F9" s="14">
        <v>34816</v>
      </c>
      <c r="G9" s="14">
        <v>41001</v>
      </c>
      <c r="H9" s="14">
        <v>18998</v>
      </c>
      <c r="I9" s="14">
        <v>22272</v>
      </c>
      <c r="J9" s="12">
        <f aca="true" t="shared" si="2" ref="J9:J15">SUM(B9:I9)</f>
        <v>257185</v>
      </c>
    </row>
    <row r="10" spans="1:10" ht="15.75">
      <c r="A10" s="15" t="s">
        <v>24</v>
      </c>
      <c r="B10" s="14">
        <f>+B9-B11</f>
        <v>31368</v>
      </c>
      <c r="C10" s="14">
        <f aca="true" t="shared" si="3" ref="C10:I10">+C9-C11</f>
        <v>32142</v>
      </c>
      <c r="D10" s="14">
        <f t="shared" si="3"/>
        <v>35557</v>
      </c>
      <c r="E10" s="14">
        <f t="shared" si="3"/>
        <v>41031</v>
      </c>
      <c r="F10" s="14">
        <f t="shared" si="3"/>
        <v>34816</v>
      </c>
      <c r="G10" s="14">
        <f t="shared" si="3"/>
        <v>41001</v>
      </c>
      <c r="H10" s="14">
        <f t="shared" si="3"/>
        <v>18998</v>
      </c>
      <c r="I10" s="14">
        <f t="shared" si="3"/>
        <v>22272</v>
      </c>
      <c r="J10" s="12">
        <f t="shared" si="2"/>
        <v>257185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241150</v>
      </c>
      <c r="C12" s="14">
        <f aca="true" t="shared" si="4" ref="C12:I12">C13+C14+C15</f>
        <v>202403</v>
      </c>
      <c r="D12" s="14">
        <f t="shared" si="4"/>
        <v>322128</v>
      </c>
      <c r="E12" s="14">
        <f t="shared" si="4"/>
        <v>383443</v>
      </c>
      <c r="F12" s="14">
        <f t="shared" si="4"/>
        <v>220058</v>
      </c>
      <c r="G12" s="14">
        <f t="shared" si="4"/>
        <v>378517</v>
      </c>
      <c r="H12" s="14">
        <f t="shared" si="4"/>
        <v>180445</v>
      </c>
      <c r="I12" s="14">
        <f t="shared" si="4"/>
        <v>135885</v>
      </c>
      <c r="J12" s="12">
        <f t="shared" si="2"/>
        <v>2064029</v>
      </c>
    </row>
    <row r="13" spans="1:10" ht="15.75">
      <c r="A13" s="15" t="s">
        <v>27</v>
      </c>
      <c r="B13" s="14">
        <v>99304</v>
      </c>
      <c r="C13" s="14">
        <v>85079</v>
      </c>
      <c r="D13" s="14">
        <v>136080</v>
      </c>
      <c r="E13" s="14">
        <v>162083</v>
      </c>
      <c r="F13" s="14">
        <v>97503</v>
      </c>
      <c r="G13" s="14">
        <v>163924</v>
      </c>
      <c r="H13" s="14">
        <v>78216</v>
      </c>
      <c r="I13" s="14">
        <v>58414</v>
      </c>
      <c r="J13" s="12">
        <f t="shared" si="2"/>
        <v>880603</v>
      </c>
    </row>
    <row r="14" spans="1:10" ht="15.75">
      <c r="A14" s="15" t="s">
        <v>28</v>
      </c>
      <c r="B14" s="14">
        <v>108323</v>
      </c>
      <c r="C14" s="14">
        <v>85909</v>
      </c>
      <c r="D14" s="14">
        <v>144257</v>
      </c>
      <c r="E14" s="14">
        <v>167345</v>
      </c>
      <c r="F14" s="14">
        <v>93063</v>
      </c>
      <c r="G14" s="14">
        <v>163290</v>
      </c>
      <c r="H14" s="14">
        <v>78415</v>
      </c>
      <c r="I14" s="14">
        <v>62140</v>
      </c>
      <c r="J14" s="12">
        <f t="shared" si="2"/>
        <v>902742</v>
      </c>
    </row>
    <row r="15" spans="1:10" ht="15.75">
      <c r="A15" s="15" t="s">
        <v>29</v>
      </c>
      <c r="B15" s="14">
        <v>33523</v>
      </c>
      <c r="C15" s="14">
        <v>31415</v>
      </c>
      <c r="D15" s="14">
        <v>41791</v>
      </c>
      <c r="E15" s="14">
        <v>54015</v>
      </c>
      <c r="F15" s="14">
        <v>29492</v>
      </c>
      <c r="G15" s="14">
        <v>51303</v>
      </c>
      <c r="H15" s="14">
        <v>23814</v>
      </c>
      <c r="I15" s="14">
        <v>15331</v>
      </c>
      <c r="J15" s="12">
        <f t="shared" si="2"/>
        <v>280684</v>
      </c>
    </row>
    <row r="16" spans="1:10" ht="15.75">
      <c r="A16" s="17" t="s">
        <v>30</v>
      </c>
      <c r="B16" s="18">
        <f>B17+B18+B19</f>
        <v>167746</v>
      </c>
      <c r="C16" s="18">
        <f aca="true" t="shared" si="5" ref="C16:I16">C17+C18+C19</f>
        <v>115227</v>
      </c>
      <c r="D16" s="18">
        <f t="shared" si="5"/>
        <v>138461</v>
      </c>
      <c r="E16" s="18">
        <f t="shared" si="5"/>
        <v>204993</v>
      </c>
      <c r="F16" s="18">
        <f t="shared" si="5"/>
        <v>139811</v>
      </c>
      <c r="G16" s="18">
        <f t="shared" si="5"/>
        <v>231352</v>
      </c>
      <c r="H16" s="18">
        <f t="shared" si="5"/>
        <v>141608</v>
      </c>
      <c r="I16" s="18">
        <f t="shared" si="5"/>
        <v>88270</v>
      </c>
      <c r="J16" s="12">
        <f aca="true" t="shared" si="6" ref="J16:J22">SUM(B16:I16)</f>
        <v>1227468</v>
      </c>
    </row>
    <row r="17" spans="1:10" ht="18.75" customHeight="1">
      <c r="A17" s="13" t="s">
        <v>31</v>
      </c>
      <c r="B17" s="14">
        <v>77044</v>
      </c>
      <c r="C17" s="14">
        <v>56398</v>
      </c>
      <c r="D17" s="14">
        <v>67932</v>
      </c>
      <c r="E17" s="14">
        <v>98375</v>
      </c>
      <c r="F17" s="14">
        <v>71409</v>
      </c>
      <c r="G17" s="14">
        <v>114089</v>
      </c>
      <c r="H17" s="14">
        <v>68797</v>
      </c>
      <c r="I17" s="14">
        <v>43270</v>
      </c>
      <c r="J17" s="12">
        <f t="shared" si="6"/>
        <v>597314</v>
      </c>
    </row>
    <row r="18" spans="1:10" ht="18.75" customHeight="1">
      <c r="A18" s="13" t="s">
        <v>32</v>
      </c>
      <c r="B18" s="14">
        <v>69107</v>
      </c>
      <c r="C18" s="14">
        <v>43036</v>
      </c>
      <c r="D18" s="14">
        <v>53484</v>
      </c>
      <c r="E18" s="14">
        <v>79079</v>
      </c>
      <c r="F18" s="14">
        <v>52060</v>
      </c>
      <c r="G18" s="14">
        <v>88635</v>
      </c>
      <c r="H18" s="14">
        <v>56503</v>
      </c>
      <c r="I18" s="14">
        <v>36003</v>
      </c>
      <c r="J18" s="12">
        <f t="shared" si="6"/>
        <v>477907</v>
      </c>
    </row>
    <row r="19" spans="1:10" ht="18.75" customHeight="1">
      <c r="A19" s="13" t="s">
        <v>33</v>
      </c>
      <c r="B19" s="14">
        <v>21595</v>
      </c>
      <c r="C19" s="14">
        <v>15793</v>
      </c>
      <c r="D19" s="14">
        <v>17045</v>
      </c>
      <c r="E19" s="14">
        <v>27539</v>
      </c>
      <c r="F19" s="14">
        <v>16342</v>
      </c>
      <c r="G19" s="14">
        <v>28628</v>
      </c>
      <c r="H19" s="14">
        <v>16308</v>
      </c>
      <c r="I19" s="14">
        <v>8997</v>
      </c>
      <c r="J19" s="12">
        <f t="shared" si="6"/>
        <v>152247</v>
      </c>
    </row>
    <row r="20" spans="1:10" ht="18.75" customHeight="1">
      <c r="A20" s="17" t="s">
        <v>34</v>
      </c>
      <c r="B20" s="14">
        <f>B21+B22</f>
        <v>52398</v>
      </c>
      <c r="C20" s="14">
        <f aca="true" t="shared" si="7" ref="C20:I20">C21+C22</f>
        <v>45620</v>
      </c>
      <c r="D20" s="14">
        <f t="shared" si="7"/>
        <v>69033</v>
      </c>
      <c r="E20" s="14">
        <f t="shared" si="7"/>
        <v>93218</v>
      </c>
      <c r="F20" s="14">
        <f t="shared" si="7"/>
        <v>55236</v>
      </c>
      <c r="G20" s="14">
        <f t="shared" si="7"/>
        <v>71187</v>
      </c>
      <c r="H20" s="14">
        <f t="shared" si="7"/>
        <v>31365</v>
      </c>
      <c r="I20" s="14">
        <f t="shared" si="7"/>
        <v>17589</v>
      </c>
      <c r="J20" s="12">
        <f t="shared" si="6"/>
        <v>435646</v>
      </c>
    </row>
    <row r="21" spans="1:12" ht="18.75" customHeight="1">
      <c r="A21" s="13" t="s">
        <v>35</v>
      </c>
      <c r="B21" s="14">
        <v>33535</v>
      </c>
      <c r="C21" s="14">
        <v>29197</v>
      </c>
      <c r="D21" s="14">
        <v>44181</v>
      </c>
      <c r="E21" s="14">
        <v>59660</v>
      </c>
      <c r="F21" s="14">
        <v>35351</v>
      </c>
      <c r="G21" s="14">
        <v>45560</v>
      </c>
      <c r="H21" s="14">
        <v>20074</v>
      </c>
      <c r="I21" s="14">
        <v>11257</v>
      </c>
      <c r="J21" s="12">
        <f t="shared" si="6"/>
        <v>278815</v>
      </c>
      <c r="L21" s="64"/>
    </row>
    <row r="22" spans="1:12" ht="18.75" customHeight="1">
      <c r="A22" s="13" t="s">
        <v>36</v>
      </c>
      <c r="B22" s="14">
        <v>18863</v>
      </c>
      <c r="C22" s="14">
        <v>16423</v>
      </c>
      <c r="D22" s="14">
        <v>24852</v>
      </c>
      <c r="E22" s="14">
        <v>33558</v>
      </c>
      <c r="F22" s="14">
        <v>19885</v>
      </c>
      <c r="G22" s="14">
        <v>25627</v>
      </c>
      <c r="H22" s="14">
        <v>11291</v>
      </c>
      <c r="I22" s="14">
        <v>6332</v>
      </c>
      <c r="J22" s="12">
        <f t="shared" si="6"/>
        <v>156831</v>
      </c>
      <c r="L22" s="65"/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0.9596798381040146</v>
      </c>
      <c r="C28" s="23">
        <f aca="true" t="shared" si="8" ref="C28:I28">(((+C$8+C$16)*C$25)+(C$20*C$26))/C$7</f>
        <v>0.9637510409922304</v>
      </c>
      <c r="D28" s="23">
        <f t="shared" si="8"/>
        <v>0.9764018556952754</v>
      </c>
      <c r="E28" s="23">
        <f t="shared" si="8"/>
        <v>0.9756856818669268</v>
      </c>
      <c r="F28" s="23">
        <f t="shared" si="8"/>
        <v>0.9706461187630717</v>
      </c>
      <c r="G28" s="23">
        <f t="shared" si="8"/>
        <v>0.9738738700684294</v>
      </c>
      <c r="H28" s="23">
        <f t="shared" si="8"/>
        <v>0.9131224708390617</v>
      </c>
      <c r="I28" s="23">
        <f t="shared" si="8"/>
        <v>0.9777255393612508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1.5013231387299204</v>
      </c>
      <c r="C31" s="26">
        <f aca="true" t="shared" si="9" ref="C31:I31">C28*C30</f>
        <v>1.4824418512542488</v>
      </c>
      <c r="D31" s="26">
        <f t="shared" si="9"/>
        <v>1.517328483750458</v>
      </c>
      <c r="E31" s="26">
        <f t="shared" si="9"/>
        <v>1.5154350010757107</v>
      </c>
      <c r="F31" s="26">
        <f t="shared" si="9"/>
        <v>1.4672286731222592</v>
      </c>
      <c r="G31" s="26">
        <f t="shared" si="9"/>
        <v>1.5430057597364195</v>
      </c>
      <c r="H31" s="26">
        <f t="shared" si="9"/>
        <v>1.6578651580554005</v>
      </c>
      <c r="I31" s="26">
        <f t="shared" si="9"/>
        <v>1.8777218983432824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739644.86</v>
      </c>
      <c r="C37" s="29">
        <f aca="true" t="shared" si="12" ref="C37:I37">+C38+C39</f>
        <v>586145.65</v>
      </c>
      <c r="D37" s="29">
        <f t="shared" si="12"/>
        <v>857562.2</v>
      </c>
      <c r="E37" s="29">
        <f t="shared" si="12"/>
        <v>1095182.14</v>
      </c>
      <c r="F37" s="29">
        <f t="shared" si="12"/>
        <v>660136.99</v>
      </c>
      <c r="G37" s="29">
        <f t="shared" si="12"/>
        <v>1114138.11</v>
      </c>
      <c r="H37" s="29">
        <f t="shared" si="12"/>
        <v>617415.51</v>
      </c>
      <c r="I37" s="29">
        <f t="shared" si="12"/>
        <v>495748.62</v>
      </c>
      <c r="J37" s="29">
        <f t="shared" si="11"/>
        <v>6165974.08</v>
      </c>
      <c r="L37" s="43"/>
      <c r="M37" s="43"/>
    </row>
    <row r="38" spans="1:10" ht="15.75">
      <c r="A38" s="17" t="s">
        <v>73</v>
      </c>
      <c r="B38" s="30">
        <f>ROUND(+B7*B31,2)</f>
        <v>739644.86</v>
      </c>
      <c r="C38" s="30">
        <f aca="true" t="shared" si="13" ref="C38:I38">ROUND(+C7*C31,2)</f>
        <v>586145.65</v>
      </c>
      <c r="D38" s="30">
        <f t="shared" si="13"/>
        <v>857562.2</v>
      </c>
      <c r="E38" s="30">
        <f t="shared" si="13"/>
        <v>1095182.14</v>
      </c>
      <c r="F38" s="30">
        <f t="shared" si="13"/>
        <v>660136.99</v>
      </c>
      <c r="G38" s="30">
        <f t="shared" si="13"/>
        <v>1114138.11</v>
      </c>
      <c r="H38" s="30">
        <f t="shared" si="13"/>
        <v>617415.51</v>
      </c>
      <c r="I38" s="30">
        <f t="shared" si="13"/>
        <v>495748.62</v>
      </c>
      <c r="J38" s="30">
        <f>SUM(B38:I38)</f>
        <v>6165974.08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-103306.75</v>
      </c>
      <c r="C41" s="31">
        <f t="shared" si="15"/>
        <v>-116635.23999999999</v>
      </c>
      <c r="D41" s="31">
        <f t="shared" si="15"/>
        <v>-124321.36000000002</v>
      </c>
      <c r="E41" s="31">
        <f t="shared" si="15"/>
        <v>-144179.43999999997</v>
      </c>
      <c r="F41" s="31">
        <f t="shared" si="15"/>
        <v>-104063.06999999999</v>
      </c>
      <c r="G41" s="31">
        <f t="shared" si="15"/>
        <v>-151915.64</v>
      </c>
      <c r="H41" s="31">
        <f t="shared" si="15"/>
        <v>-76253.78</v>
      </c>
      <c r="I41" s="31">
        <f t="shared" si="15"/>
        <v>-69343.97</v>
      </c>
      <c r="J41" s="31">
        <f t="shared" si="15"/>
        <v>-890019.25</v>
      </c>
      <c r="L41" s="43"/>
    </row>
    <row r="42" spans="1:12" ht="15.75">
      <c r="A42" s="17" t="s">
        <v>44</v>
      </c>
      <c r="B42" s="32">
        <f>B43+B44</f>
        <v>-94104</v>
      </c>
      <c r="C42" s="32">
        <f aca="true" t="shared" si="16" ref="C42:I42">C43+C44</f>
        <v>-96426</v>
      </c>
      <c r="D42" s="32">
        <f t="shared" si="16"/>
        <v>-106671</v>
      </c>
      <c r="E42" s="32">
        <f t="shared" si="16"/>
        <v>-123093</v>
      </c>
      <c r="F42" s="32">
        <f t="shared" si="16"/>
        <v>-104448</v>
      </c>
      <c r="G42" s="32">
        <f t="shared" si="16"/>
        <v>-123003</v>
      </c>
      <c r="H42" s="32">
        <f t="shared" si="16"/>
        <v>-56994</v>
      </c>
      <c r="I42" s="32">
        <f t="shared" si="16"/>
        <v>-66816</v>
      </c>
      <c r="J42" s="31">
        <f t="shared" si="11"/>
        <v>-771555</v>
      </c>
      <c r="L42" s="42"/>
    </row>
    <row r="43" spans="1:12" ht="15.75">
      <c r="A43" s="13" t="s">
        <v>69</v>
      </c>
      <c r="B43" s="20">
        <f aca="true" t="shared" si="17" ref="B43:I43">ROUND(-B9*$D$3,2)</f>
        <v>-94104</v>
      </c>
      <c r="C43" s="20">
        <f t="shared" si="17"/>
        <v>-96426</v>
      </c>
      <c r="D43" s="20">
        <f t="shared" si="17"/>
        <v>-106671</v>
      </c>
      <c r="E43" s="20">
        <f t="shared" si="17"/>
        <v>-123093</v>
      </c>
      <c r="F43" s="20">
        <f t="shared" si="17"/>
        <v>-104448</v>
      </c>
      <c r="G43" s="20">
        <f t="shared" si="17"/>
        <v>-123003</v>
      </c>
      <c r="H43" s="20">
        <f t="shared" si="17"/>
        <v>-56994</v>
      </c>
      <c r="I43" s="20">
        <f t="shared" si="17"/>
        <v>-66816</v>
      </c>
      <c r="J43" s="56">
        <f t="shared" si="11"/>
        <v>-771555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-26892.12</v>
      </c>
      <c r="C45" s="32">
        <f t="shared" si="19"/>
        <v>-33574.840000000004</v>
      </c>
      <c r="D45" s="32">
        <f t="shared" si="19"/>
        <v>-37170.57</v>
      </c>
      <c r="E45" s="32">
        <f t="shared" si="19"/>
        <v>-46026.229999999996</v>
      </c>
      <c r="F45" s="32">
        <f t="shared" si="19"/>
        <v>-14246.98</v>
      </c>
      <c r="G45" s="32">
        <f t="shared" si="19"/>
        <v>-54752.47</v>
      </c>
      <c r="H45" s="32">
        <f t="shared" si="19"/>
        <v>-33847.56</v>
      </c>
      <c r="I45" s="32">
        <f t="shared" si="19"/>
        <v>-13820.78</v>
      </c>
      <c r="J45" s="32">
        <f t="shared" si="19"/>
        <v>-260331.55</v>
      </c>
      <c r="L45" s="49"/>
    </row>
    <row r="46" spans="1:10" ht="15.75">
      <c r="A46" s="13" t="s">
        <v>62</v>
      </c>
      <c r="B46" s="27">
        <v>-26892.12</v>
      </c>
      <c r="C46" s="27">
        <v>-30417.49</v>
      </c>
      <c r="D46" s="27">
        <v>-15622.6</v>
      </c>
      <c r="E46" s="27">
        <v>-33365.85</v>
      </c>
      <c r="F46" s="27">
        <v>-9028.81</v>
      </c>
      <c r="G46" s="27">
        <v>-53423.12</v>
      </c>
      <c r="H46" s="27">
        <v>-33847.56</v>
      </c>
      <c r="I46" s="27">
        <v>-11696.75</v>
      </c>
      <c r="J46" s="27">
        <f t="shared" si="11"/>
        <v>-214294.3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-3000</v>
      </c>
      <c r="D48" s="27">
        <v>-20500</v>
      </c>
      <c r="E48" s="27">
        <v>-12000</v>
      </c>
      <c r="F48" s="27">
        <v>-5000</v>
      </c>
      <c r="G48" s="27">
        <v>-1000</v>
      </c>
      <c r="H48" s="27">
        <v>0</v>
      </c>
      <c r="I48" s="27">
        <v>-2000</v>
      </c>
      <c r="J48" s="27">
        <f t="shared" si="11"/>
        <v>-43500</v>
      </c>
    </row>
    <row r="49" spans="1:10" ht="15.75">
      <c r="A49" s="13" t="s">
        <v>65</v>
      </c>
      <c r="B49" s="27">
        <v>0</v>
      </c>
      <c r="C49" s="27">
        <v>-157.35</v>
      </c>
      <c r="D49" s="27">
        <v>-1047.97</v>
      </c>
      <c r="E49" s="27">
        <v>-660.38</v>
      </c>
      <c r="F49" s="27">
        <v>-218.17</v>
      </c>
      <c r="G49" s="27">
        <v>-329.35</v>
      </c>
      <c r="H49" s="27">
        <v>0</v>
      </c>
      <c r="I49" s="27">
        <v>-124.03</v>
      </c>
      <c r="J49" s="21">
        <f t="shared" si="11"/>
        <v>-2537.25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636338.11</v>
      </c>
      <c r="C53" s="35">
        <f t="shared" si="20"/>
        <v>469510.41000000003</v>
      </c>
      <c r="D53" s="35">
        <f t="shared" si="20"/>
        <v>733240.84</v>
      </c>
      <c r="E53" s="35">
        <f t="shared" si="20"/>
        <v>951002.7</v>
      </c>
      <c r="F53" s="35">
        <f t="shared" si="20"/>
        <v>556073.92</v>
      </c>
      <c r="G53" s="35">
        <f t="shared" si="20"/>
        <v>962222.4700000001</v>
      </c>
      <c r="H53" s="35">
        <f t="shared" si="20"/>
        <v>541161.73</v>
      </c>
      <c r="I53" s="35">
        <f t="shared" si="20"/>
        <v>426404.65</v>
      </c>
      <c r="J53" s="35">
        <f>SUM(B53:I53)</f>
        <v>5275954.83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5275954.84</v>
      </c>
      <c r="L56" s="43"/>
    </row>
    <row r="57" spans="1:10" ht="17.25" customHeight="1">
      <c r="A57" s="17" t="s">
        <v>48</v>
      </c>
      <c r="B57" s="45">
        <v>126934.93</v>
      </c>
      <c r="C57" s="45">
        <v>136270.68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263205.61</v>
      </c>
    </row>
    <row r="58" spans="1:10" ht="17.25" customHeight="1">
      <c r="A58" s="17" t="s">
        <v>54</v>
      </c>
      <c r="B58" s="45">
        <v>509403.18</v>
      </c>
      <c r="C58" s="45">
        <v>333239.72</v>
      </c>
      <c r="D58" s="44">
        <v>0</v>
      </c>
      <c r="E58" s="45">
        <v>444876.57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1287519.47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287417.19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287417.19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296923.66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296923.66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99222.82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99222.82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49677.18</v>
      </c>
      <c r="E62" s="44">
        <v>0</v>
      </c>
      <c r="F62" s="45">
        <v>88523.56</v>
      </c>
      <c r="G62" s="44">
        <v>0</v>
      </c>
      <c r="H62" s="44">
        <v>0</v>
      </c>
      <c r="I62" s="44">
        <v>0</v>
      </c>
      <c r="J62" s="35">
        <f t="shared" si="21"/>
        <v>138200.74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286892.4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286892.4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187423.97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187423.97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31809.76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31809.76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467550.36</v>
      </c>
      <c r="G66" s="44">
        <v>0</v>
      </c>
      <c r="H66" s="44">
        <v>0</v>
      </c>
      <c r="I66" s="44">
        <v>0</v>
      </c>
      <c r="J66" s="35">
        <f t="shared" si="21"/>
        <v>467550.36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548057.23</v>
      </c>
      <c r="H67" s="45">
        <v>541161.73</v>
      </c>
      <c r="I67" s="44">
        <v>0</v>
      </c>
      <c r="J67" s="32">
        <f t="shared" si="21"/>
        <v>1089218.96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414165.24</v>
      </c>
      <c r="H68" s="44">
        <v>0</v>
      </c>
      <c r="I68" s="44">
        <v>0</v>
      </c>
      <c r="J68" s="35">
        <f t="shared" si="21"/>
        <v>414165.24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152486.17</v>
      </c>
      <c r="J69" s="32">
        <f t="shared" si="21"/>
        <v>152486.17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273918.49</v>
      </c>
      <c r="J70" s="35">
        <f t="shared" si="21"/>
        <v>273918.49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1.5887371242379653</v>
      </c>
      <c r="C75" s="54">
        <v>1.5592195700625495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1.480402116109297</v>
      </c>
      <c r="C76" s="54">
        <v>1.452372800225257</v>
      </c>
      <c r="D76" s="54"/>
      <c r="E76" s="54">
        <v>1.6067883323935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1.4206717113818357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1.492849608987774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1.8492080133658282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1.683199530456529</v>
      </c>
      <c r="E80" s="54">
        <v>0</v>
      </c>
      <c r="F80" s="54">
        <v>1.5158362932300709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1.378643876574709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1.5263926142162776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1.7327473759298888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1.4575222048310674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1.4836308064955355</v>
      </c>
      <c r="H85" s="54">
        <v>1.657865156169445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1.6249219097587262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1.8363641087462588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1.9014394607609422</v>
      </c>
      <c r="J88" s="39"/>
    </row>
    <row r="89" spans="1:10" ht="54.75" customHeight="1">
      <c r="A89" s="66" t="s">
        <v>93</v>
      </c>
      <c r="B89" s="67"/>
      <c r="C89" s="67"/>
      <c r="D89" s="67"/>
      <c r="E89" s="67"/>
      <c r="F89" s="67"/>
      <c r="G89" s="67"/>
      <c r="H89" s="67"/>
      <c r="I89" s="67"/>
      <c r="J89" s="67"/>
    </row>
    <row r="90" ht="31.5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2013-10-18T19:57:00Z</dcterms:modified>
  <cp:category/>
  <cp:version/>
  <cp:contentType/>
  <cp:contentStatus/>
</cp:coreProperties>
</file>