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<sst xmlns="http://schemas.openxmlformats.org/spreadsheetml/2006/main" count="94" uniqueCount="94">
  <si>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</si>
  <si>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</si>
  <si>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</si>
  <si>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</si>
  <si>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</si>
  <si>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</si>
  <si>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</si>
  <si>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</si>
  <si>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</si>
  <si>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</si>
  <si>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</si>
  <si>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</si>
  <si>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</si>
  <si>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</si>
  <si>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</si>
  <si>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</si>
  <si>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</si>
  <si>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</si>
  <si>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</si>
  <si>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</si>
  <si>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</si>
  <si>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</si>
  <si>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</si>
  <si>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</si>
  <si>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</si>
  <si>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</si>
  <si>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</si>
  <si>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</si>
  <si>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</si>
  <si>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</si>
  <si>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</si>
  <si>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</si>
  <si>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</si>
  <si>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</si>
  <si>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</si>
  <si>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</si>
  <si>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</si>
  <si>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</si>
  <si>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</si>
  <si>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</si>
  <si>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</si>
  <si>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</si>
  <si>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</si>
  <si>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</si>
  <si>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</si>
  <si>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</si>
  <si>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</si>
  <si>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</si>
  <si>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</si>
  <si>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</si>
  <si>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</si>
  <si>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</si>
  <si>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</si>
  <si>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</si>
  <si>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</si>
  <si>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</si>
  <si>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</si>
  <si>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</si>
  <si>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</si>
  <si>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</si>
  <si>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</si>
  <si>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</si>
  <si>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</si>
  <si>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</si>
  <si>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</si>
  <si>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</si>
  <si>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</si>
  <si>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</si>
  <si>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</si>
  <si>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</si>
  <si>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</si>
  <si>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</si>
  <si>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</si>
  <si>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</si>
  <si>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</si>
  <si>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</si>
  <si>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</si>
  <si>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</si>
  <si>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</si>
  <si>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</si>
  <si>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</si>
  <si>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</si>
  <si>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</si>
  <si>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</si>
  <si>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</si>
  <si>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</si>
  <si>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</si>
  <si>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</si>
  <si>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</si>
  <si>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</si>
  <si>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</si>
  <si>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</si>
  <si>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</si>
  <si>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13/10/13 - VENCIMENTO 18/10/13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</si>
</sst>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b/>
      <sz val="10"/>
      <color indexed="23"/>
      <name val="Arial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0"/>
      <color rgb="FF808080"/>
      <name val="Arial"/>
      <family val="2"/>
    </font>
    <font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43" fontId="43" fillId="0" borderId="10" xfId="52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horizontal="center" vertical="center"/>
    </xf>
    <xf numFmtId="173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43" fontId="43" fillId="0" borderId="10" xfId="45" applyNumberFormat="1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170" fontId="43" fillId="34" borderId="10" xfId="45" applyFont="1" applyFill="1" applyBorder="1" applyAlignment="1">
      <alignment horizontal="center" vertical="center"/>
    </xf>
    <xf numFmtId="170" fontId="43" fillId="0" borderId="10" xfId="45" applyFont="1" applyFill="1" applyBorder="1" applyAlignment="1">
      <alignment horizontal="center" vertical="center"/>
    </xf>
    <xf numFmtId="44" fontId="43" fillId="0" borderId="10" xfId="45" applyNumberFormat="1" applyFont="1" applyFill="1" applyBorder="1" applyAlignment="1">
      <alignment horizontal="center" vertical="center"/>
    </xf>
    <xf numFmtId="44" fontId="43" fillId="0" borderId="10" xfId="45" applyNumberFormat="1" applyFont="1" applyFill="1" applyBorder="1" applyAlignment="1">
      <alignment vertical="center"/>
    </xf>
    <xf numFmtId="43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3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3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3" fillId="0" borderId="10" xfId="45" applyNumberFormat="1" applyFont="1" applyBorder="1" applyAlignment="1">
      <alignment vertical="center"/>
    </xf>
    <xf numFmtId="170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43" fontId="43" fillId="0" borderId="12" xfId="45" applyNumberFormat="1" applyFont="1" applyBorder="1" applyAlignment="1">
      <alignment vertical="center"/>
    </xf>
    <xf numFmtId="43" fontId="43" fillId="0" borderId="12" xfId="45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43" fontId="43" fillId="0" borderId="10" xfId="52" applyFont="1" applyFill="1" applyBorder="1" applyAlignment="1">
      <alignment horizontal="center" vertical="center"/>
    </xf>
    <xf numFmtId="172" fontId="43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" fontId="45" fillId="0" borderId="0" xfId="0" applyNumberFormat="1" applyFont="1" applyAlignment="1">
      <alignment horizontal="right" wrapText="1"/>
    </xf>
    <xf numFmtId="0" fontId="46" fillId="0" borderId="0" xfId="0" applyFont="1" applyAlignment="1">
      <alignment horizontal="righ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41</xdr:row>
      <xdr:rowOff>0</xdr:rowOff>
    </xdr:from>
    <xdr:to>
      <xdr:col>13</xdr:col>
      <xdr:colOff>66675</xdr:colOff>
      <xdr:row>42</xdr:row>
      <xdr:rowOff>28575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11975" y="8982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228600</xdr:colOff>
      <xdr:row>42</xdr:row>
      <xdr:rowOff>28575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59700" y="8982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233943</v>
      </c>
      <c r="C7" s="10">
        <f aca="true" t="shared" si="0" ref="C7:I7">C8+C16+C20</f>
        <v>172090</v>
      </c>
      <c r="D7" s="10">
        <f t="shared" si="0"/>
        <v>269688</v>
      </c>
      <c r="E7" s="10">
        <f t="shared" si="0"/>
        <v>335939</v>
      </c>
      <c r="F7" s="10">
        <f t="shared" si="0"/>
        <v>183490</v>
      </c>
      <c r="G7" s="10">
        <f t="shared" si="0"/>
        <v>362921</v>
      </c>
      <c r="H7" s="10">
        <f t="shared" si="0"/>
        <v>222455</v>
      </c>
      <c r="I7" s="10">
        <f t="shared" si="0"/>
        <v>112457</v>
      </c>
      <c r="J7" s="10">
        <f>+J8+J16+J20</f>
        <v>1892983</v>
      </c>
      <c r="L7" s="42"/>
    </row>
    <row r="8" spans="1:10" ht="15.75">
      <c r="A8" s="11" t="s">
        <v>22</v>
      </c>
      <c r="B8" s="12">
        <f>+B9+B12</f>
        <v>129674</v>
      </c>
      <c r="C8" s="12">
        <f>+C9+C12</f>
        <v>100999</v>
      </c>
      <c r="D8" s="12">
        <f aca="true" t="shared" si="1" ref="D8:I8">+D9+D12</f>
        <v>164021</v>
      </c>
      <c r="E8" s="12">
        <f t="shared" si="1"/>
        <v>190762</v>
      </c>
      <c r="F8" s="12">
        <f t="shared" si="1"/>
        <v>106229</v>
      </c>
      <c r="G8" s="12">
        <f t="shared" si="1"/>
        <v>204477</v>
      </c>
      <c r="H8" s="12">
        <f t="shared" si="1"/>
        <v>119853</v>
      </c>
      <c r="I8" s="12">
        <f t="shared" si="1"/>
        <v>67325</v>
      </c>
      <c r="J8" s="12">
        <f>SUM(B8:I8)</f>
        <v>1083340</v>
      </c>
    </row>
    <row r="9" spans="1:10" ht="15.75">
      <c r="A9" s="13" t="s">
        <v>23</v>
      </c>
      <c r="B9" s="14">
        <v>23471</v>
      </c>
      <c r="C9" s="14">
        <v>22503</v>
      </c>
      <c r="D9" s="14">
        <v>28518</v>
      </c>
      <c r="E9" s="14">
        <v>31059</v>
      </c>
      <c r="F9" s="14">
        <v>23339</v>
      </c>
      <c r="G9" s="14">
        <v>31738</v>
      </c>
      <c r="H9" s="14">
        <v>16811</v>
      </c>
      <c r="I9" s="14">
        <v>13287</v>
      </c>
      <c r="J9" s="12">
        <f aca="true" t="shared" si="2" ref="J9:J15">SUM(B9:I9)</f>
        <v>190726</v>
      </c>
    </row>
    <row r="10" spans="1:10" ht="15.75">
      <c r="A10" s="15" t="s">
        <v>24</v>
      </c>
      <c r="B10" s="14">
        <f>+B9-B11</f>
        <v>23471</v>
      </c>
      <c r="C10" s="14">
        <f aca="true" t="shared" si="3" ref="C10:I10">+C9-C11</f>
        <v>22503</v>
      </c>
      <c r="D10" s="14">
        <f t="shared" si="3"/>
        <v>28518</v>
      </c>
      <c r="E10" s="14">
        <f t="shared" si="3"/>
        <v>31059</v>
      </c>
      <c r="F10" s="14">
        <f t="shared" si="3"/>
        <v>23339</v>
      </c>
      <c r="G10" s="14">
        <f t="shared" si="3"/>
        <v>31738</v>
      </c>
      <c r="H10" s="14">
        <f t="shared" si="3"/>
        <v>16811</v>
      </c>
      <c r="I10" s="14">
        <f t="shared" si="3"/>
        <v>13287</v>
      </c>
      <c r="J10" s="12">
        <f t="shared" si="2"/>
        <v>190726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106203</v>
      </c>
      <c r="C12" s="14">
        <f aca="true" t="shared" si="4" ref="C12:I12">C13+C14+C15</f>
        <v>78496</v>
      </c>
      <c r="D12" s="14">
        <f t="shared" si="4"/>
        <v>135503</v>
      </c>
      <c r="E12" s="14">
        <f t="shared" si="4"/>
        <v>159703</v>
      </c>
      <c r="F12" s="14">
        <f t="shared" si="4"/>
        <v>82890</v>
      </c>
      <c r="G12" s="14">
        <f t="shared" si="4"/>
        <v>172739</v>
      </c>
      <c r="H12" s="14">
        <f t="shared" si="4"/>
        <v>103042</v>
      </c>
      <c r="I12" s="14">
        <f t="shared" si="4"/>
        <v>54038</v>
      </c>
      <c r="J12" s="12">
        <f t="shared" si="2"/>
        <v>892614</v>
      </c>
    </row>
    <row r="13" spans="1:12" ht="15.75">
      <c r="A13" s="15" t="s">
        <v>27</v>
      </c>
      <c r="B13" s="14">
        <v>44249</v>
      </c>
      <c r="C13" s="14">
        <v>34719</v>
      </c>
      <c r="D13" s="14">
        <v>59122</v>
      </c>
      <c r="E13" s="14">
        <v>69204</v>
      </c>
      <c r="F13" s="14">
        <v>36708</v>
      </c>
      <c r="G13" s="14">
        <v>75441</v>
      </c>
      <c r="H13" s="14">
        <v>43584</v>
      </c>
      <c r="I13" s="14">
        <v>22409</v>
      </c>
      <c r="J13" s="12">
        <f t="shared" si="2"/>
        <v>385436</v>
      </c>
      <c r="L13" s="65"/>
    </row>
    <row r="14" spans="1:12" ht="15.75">
      <c r="A14" s="15" t="s">
        <v>28</v>
      </c>
      <c r="B14" s="14">
        <v>47701</v>
      </c>
      <c r="C14" s="14">
        <v>32664</v>
      </c>
      <c r="D14" s="14">
        <v>60102</v>
      </c>
      <c r="E14" s="14">
        <v>69304</v>
      </c>
      <c r="F14" s="14">
        <v>35540</v>
      </c>
      <c r="G14" s="14">
        <v>76045</v>
      </c>
      <c r="H14" s="14">
        <v>47444</v>
      </c>
      <c r="I14" s="14">
        <v>26091</v>
      </c>
      <c r="J14" s="12">
        <f t="shared" si="2"/>
        <v>394891</v>
      </c>
      <c r="L14" s="65"/>
    </row>
    <row r="15" spans="1:10" ht="15.75">
      <c r="A15" s="15" t="s">
        <v>29</v>
      </c>
      <c r="B15" s="14">
        <v>14253</v>
      </c>
      <c r="C15" s="14">
        <v>11113</v>
      </c>
      <c r="D15" s="14">
        <v>16279</v>
      </c>
      <c r="E15" s="14">
        <v>21195</v>
      </c>
      <c r="F15" s="14">
        <v>10642</v>
      </c>
      <c r="G15" s="14">
        <v>21253</v>
      </c>
      <c r="H15" s="14">
        <v>12014</v>
      </c>
      <c r="I15" s="14">
        <v>5538</v>
      </c>
      <c r="J15" s="12">
        <f t="shared" si="2"/>
        <v>112287</v>
      </c>
    </row>
    <row r="16" spans="1:10" ht="15.75">
      <c r="A16" s="17" t="s">
        <v>30</v>
      </c>
      <c r="B16" s="18">
        <f>B17+B18+B19</f>
        <v>75349</v>
      </c>
      <c r="C16" s="18">
        <f aca="true" t="shared" si="5" ref="C16:I16">C17+C18+C19</f>
        <v>48121</v>
      </c>
      <c r="D16" s="18">
        <f t="shared" si="5"/>
        <v>68841</v>
      </c>
      <c r="E16" s="18">
        <f t="shared" si="5"/>
        <v>95610</v>
      </c>
      <c r="F16" s="18">
        <f t="shared" si="5"/>
        <v>52197</v>
      </c>
      <c r="G16" s="18">
        <f t="shared" si="5"/>
        <v>117841</v>
      </c>
      <c r="H16" s="18">
        <f t="shared" si="5"/>
        <v>83285</v>
      </c>
      <c r="I16" s="18">
        <f t="shared" si="5"/>
        <v>36713</v>
      </c>
      <c r="J16" s="12">
        <f aca="true" t="shared" si="6" ref="J16:J22">SUM(B16:I16)</f>
        <v>577957</v>
      </c>
    </row>
    <row r="17" spans="1:12" ht="18.75" customHeight="1">
      <c r="A17" s="13" t="s">
        <v>31</v>
      </c>
      <c r="B17" s="14">
        <v>37898</v>
      </c>
      <c r="C17" s="14">
        <v>26978</v>
      </c>
      <c r="D17" s="14">
        <v>35416</v>
      </c>
      <c r="E17" s="14">
        <v>50189</v>
      </c>
      <c r="F17" s="14">
        <v>28762</v>
      </c>
      <c r="G17" s="14">
        <v>62188</v>
      </c>
      <c r="H17" s="14">
        <v>42235</v>
      </c>
      <c r="I17" s="14">
        <v>19096</v>
      </c>
      <c r="J17" s="12">
        <f t="shared" si="6"/>
        <v>302762</v>
      </c>
      <c r="L17" s="65"/>
    </row>
    <row r="18" spans="1:12" ht="18.75" customHeight="1">
      <c r="A18" s="13" t="s">
        <v>32</v>
      </c>
      <c r="B18" s="14">
        <v>28992</v>
      </c>
      <c r="C18" s="14">
        <v>15708</v>
      </c>
      <c r="D18" s="14">
        <v>26280</v>
      </c>
      <c r="E18" s="14">
        <v>34560</v>
      </c>
      <c r="F18" s="14">
        <v>18315</v>
      </c>
      <c r="G18" s="14">
        <v>43879</v>
      </c>
      <c r="H18" s="14">
        <v>33406</v>
      </c>
      <c r="I18" s="14">
        <v>14455</v>
      </c>
      <c r="J18" s="12">
        <f t="shared" si="6"/>
        <v>215595</v>
      </c>
      <c r="L18" s="65"/>
    </row>
    <row r="19" spans="1:10" ht="18.75" customHeight="1">
      <c r="A19" s="13" t="s">
        <v>33</v>
      </c>
      <c r="B19" s="14">
        <v>8459</v>
      </c>
      <c r="C19" s="14">
        <v>5435</v>
      </c>
      <c r="D19" s="14">
        <v>7145</v>
      </c>
      <c r="E19" s="14">
        <v>10861</v>
      </c>
      <c r="F19" s="14">
        <v>5120</v>
      </c>
      <c r="G19" s="14">
        <v>11774</v>
      </c>
      <c r="H19" s="14">
        <v>7644</v>
      </c>
      <c r="I19" s="14">
        <v>3162</v>
      </c>
      <c r="J19" s="12">
        <f t="shared" si="6"/>
        <v>59600</v>
      </c>
    </row>
    <row r="20" spans="1:10" ht="18.75" customHeight="1">
      <c r="A20" s="17" t="s">
        <v>34</v>
      </c>
      <c r="B20" s="14">
        <f>B21+B22</f>
        <v>28920</v>
      </c>
      <c r="C20" s="14">
        <f aca="true" t="shared" si="7" ref="C20:I20">C21+C22</f>
        <v>22970</v>
      </c>
      <c r="D20" s="14">
        <f t="shared" si="7"/>
        <v>36826</v>
      </c>
      <c r="E20" s="14">
        <f t="shared" si="7"/>
        <v>49567</v>
      </c>
      <c r="F20" s="14">
        <f t="shared" si="7"/>
        <v>25064</v>
      </c>
      <c r="G20" s="14">
        <f t="shared" si="7"/>
        <v>40603</v>
      </c>
      <c r="H20" s="14">
        <f t="shared" si="7"/>
        <v>19317</v>
      </c>
      <c r="I20" s="14">
        <f t="shared" si="7"/>
        <v>8419</v>
      </c>
      <c r="J20" s="12">
        <f t="shared" si="6"/>
        <v>231686</v>
      </c>
    </row>
    <row r="21" spans="1:12" ht="18.75" customHeight="1">
      <c r="A21" s="13" t="s">
        <v>35</v>
      </c>
      <c r="B21" s="14">
        <v>18509</v>
      </c>
      <c r="C21" s="14">
        <v>14701</v>
      </c>
      <c r="D21" s="14">
        <v>23569</v>
      </c>
      <c r="E21" s="14">
        <v>31723</v>
      </c>
      <c r="F21" s="14">
        <v>16041</v>
      </c>
      <c r="G21" s="14">
        <v>25986</v>
      </c>
      <c r="H21" s="14">
        <v>12363</v>
      </c>
      <c r="I21" s="14">
        <v>5388</v>
      </c>
      <c r="J21" s="12">
        <f t="shared" si="6"/>
        <v>148280</v>
      </c>
      <c r="L21" s="65"/>
    </row>
    <row r="22" spans="1:12" ht="18.75" customHeight="1">
      <c r="A22" s="13" t="s">
        <v>36</v>
      </c>
      <c r="B22" s="14">
        <v>10411</v>
      </c>
      <c r="C22" s="14">
        <v>8269</v>
      </c>
      <c r="D22" s="14">
        <v>13257</v>
      </c>
      <c r="E22" s="14">
        <v>17844</v>
      </c>
      <c r="F22" s="14">
        <v>9023</v>
      </c>
      <c r="G22" s="14">
        <v>14617</v>
      </c>
      <c r="H22" s="14">
        <v>6954</v>
      </c>
      <c r="I22" s="14">
        <v>3031</v>
      </c>
      <c r="J22" s="12">
        <f t="shared" si="6"/>
        <v>83406</v>
      </c>
      <c r="L22" s="65"/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0.9729</v>
      </c>
      <c r="C25" s="22">
        <v>0.9858</v>
      </c>
      <c r="D25" s="22">
        <v>1</v>
      </c>
      <c r="E25" s="22">
        <v>1</v>
      </c>
      <c r="F25" s="22">
        <v>1</v>
      </c>
      <c r="G25" s="22">
        <v>1</v>
      </c>
      <c r="H25" s="22">
        <v>0.9371</v>
      </c>
      <c r="I25" s="22">
        <v>0.9858</v>
      </c>
      <c r="J25" s="21"/>
    </row>
    <row r="26" spans="1:10" ht="18.75" customHeight="1">
      <c r="A26" s="17" t="s">
        <v>38</v>
      </c>
      <c r="B26" s="23">
        <v>0.8486</v>
      </c>
      <c r="C26" s="23">
        <v>0.7947</v>
      </c>
      <c r="D26" s="23">
        <v>0.8068</v>
      </c>
      <c r="E26" s="23">
        <v>0.8115</v>
      </c>
      <c r="F26" s="23">
        <v>0.7609</v>
      </c>
      <c r="G26" s="23">
        <v>0.735</v>
      </c>
      <c r="H26" s="23">
        <v>0.6524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0.9575340518844333</v>
      </c>
      <c r="C28" s="23">
        <f aca="true" t="shared" si="8" ref="C28:I28">(((+C$8+C$16)*C$25)+(C$20*C$26))/C$7</f>
        <v>0.9602926085187984</v>
      </c>
      <c r="D28" s="23">
        <f t="shared" si="8"/>
        <v>0.9736184657826822</v>
      </c>
      <c r="E28" s="23">
        <f t="shared" si="8"/>
        <v>0.9721872735824064</v>
      </c>
      <c r="F28" s="23">
        <f t="shared" si="8"/>
        <v>0.9673398964521228</v>
      </c>
      <c r="G28" s="23">
        <f t="shared" si="8"/>
        <v>0.9703522391925516</v>
      </c>
      <c r="H28" s="23">
        <f t="shared" si="8"/>
        <v>0.9123779218268865</v>
      </c>
      <c r="I28" s="23">
        <f t="shared" si="8"/>
        <v>0.9767264625590226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1.4979662707680075</v>
      </c>
      <c r="C31" s="26">
        <f aca="true" t="shared" si="9" ref="C31:I31">C28*C30</f>
        <v>1.4771220904236158</v>
      </c>
      <c r="D31" s="26">
        <f t="shared" si="9"/>
        <v>1.5130030958262881</v>
      </c>
      <c r="E31" s="26">
        <f t="shared" si="9"/>
        <v>1.5100012733281936</v>
      </c>
      <c r="F31" s="26">
        <f t="shared" si="9"/>
        <v>1.462230987477029</v>
      </c>
      <c r="G31" s="26">
        <f t="shared" si="9"/>
        <v>1.5374260877766788</v>
      </c>
      <c r="H31" s="26">
        <f t="shared" si="9"/>
        <v>1.6565133548688953</v>
      </c>
      <c r="I31" s="26">
        <f t="shared" si="9"/>
        <v>1.875803171344603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350438.72</v>
      </c>
      <c r="C37" s="29">
        <f aca="true" t="shared" si="12" ref="C37:I37">+C38+C39</f>
        <v>254197.94</v>
      </c>
      <c r="D37" s="29">
        <f t="shared" si="12"/>
        <v>408038.78</v>
      </c>
      <c r="E37" s="29">
        <f t="shared" si="12"/>
        <v>507268.32</v>
      </c>
      <c r="F37" s="29">
        <f t="shared" si="12"/>
        <v>268304.76</v>
      </c>
      <c r="G37" s="29">
        <f t="shared" si="12"/>
        <v>557964.21</v>
      </c>
      <c r="H37" s="29">
        <f t="shared" si="12"/>
        <v>368499.68</v>
      </c>
      <c r="I37" s="29">
        <f t="shared" si="12"/>
        <v>210947.2</v>
      </c>
      <c r="J37" s="29">
        <f t="shared" si="11"/>
        <v>2925659.6100000003</v>
      </c>
      <c r="L37" s="43"/>
      <c r="M37" s="43"/>
    </row>
    <row r="38" spans="1:10" ht="15.75">
      <c r="A38" s="17" t="s">
        <v>74</v>
      </c>
      <c r="B38" s="30">
        <f>ROUND(+B7*B31,2)</f>
        <v>350438.72</v>
      </c>
      <c r="C38" s="30">
        <f aca="true" t="shared" si="13" ref="C38:I38">ROUND(+C7*C31,2)</f>
        <v>254197.94</v>
      </c>
      <c r="D38" s="30">
        <f t="shared" si="13"/>
        <v>408038.78</v>
      </c>
      <c r="E38" s="30">
        <f t="shared" si="13"/>
        <v>507268.32</v>
      </c>
      <c r="F38" s="30">
        <f t="shared" si="13"/>
        <v>268304.76</v>
      </c>
      <c r="G38" s="30">
        <f t="shared" si="13"/>
        <v>557964.21</v>
      </c>
      <c r="H38" s="30">
        <f t="shared" si="13"/>
        <v>368499.68</v>
      </c>
      <c r="I38" s="30">
        <f t="shared" si="13"/>
        <v>210947.2</v>
      </c>
      <c r="J38" s="30">
        <f>SUM(B38:I38)</f>
        <v>2925659.6100000003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91</v>
      </c>
      <c r="B41" s="31">
        <f aca="true" t="shared" si="15" ref="B41:J41">+B42+B45+B51</f>
        <v>-70413</v>
      </c>
      <c r="C41" s="31">
        <f t="shared" si="15"/>
        <v>-67509</v>
      </c>
      <c r="D41" s="31">
        <f t="shared" si="15"/>
        <v>-85554</v>
      </c>
      <c r="E41" s="31">
        <f t="shared" si="15"/>
        <v>-93177</v>
      </c>
      <c r="F41" s="31">
        <f t="shared" si="15"/>
        <v>-70017</v>
      </c>
      <c r="G41" s="31">
        <f t="shared" si="15"/>
        <v>-95214</v>
      </c>
      <c r="H41" s="31">
        <f t="shared" si="15"/>
        <v>-50433</v>
      </c>
      <c r="I41" s="31">
        <f t="shared" si="15"/>
        <v>-39861</v>
      </c>
      <c r="J41" s="31">
        <f t="shared" si="15"/>
        <v>-572178</v>
      </c>
      <c r="L41" s="43"/>
    </row>
    <row r="42" spans="1:14" ht="15.75">
      <c r="A42" s="17" t="s">
        <v>44</v>
      </c>
      <c r="B42" s="32">
        <f>B43+B44</f>
        <v>-70413</v>
      </c>
      <c r="C42" s="32">
        <f aca="true" t="shared" si="16" ref="C42:I42">C43+C44</f>
        <v>-67509</v>
      </c>
      <c r="D42" s="32">
        <f t="shared" si="16"/>
        <v>-85554</v>
      </c>
      <c r="E42" s="32">
        <f t="shared" si="16"/>
        <v>-93177</v>
      </c>
      <c r="F42" s="32">
        <f t="shared" si="16"/>
        <v>-70017</v>
      </c>
      <c r="G42" s="32">
        <f t="shared" si="16"/>
        <v>-95214</v>
      </c>
      <c r="H42" s="32">
        <f t="shared" si="16"/>
        <v>-50433</v>
      </c>
      <c r="I42" s="32">
        <f t="shared" si="16"/>
        <v>-39861</v>
      </c>
      <c r="J42" s="31">
        <f t="shared" si="11"/>
        <v>-572178</v>
      </c>
      <c r="L42" s="66"/>
      <c r="M42" s="66"/>
      <c r="N42" s="67"/>
    </row>
    <row r="43" spans="1:12" ht="15.75">
      <c r="A43" s="13" t="s">
        <v>69</v>
      </c>
      <c r="B43" s="20">
        <f aca="true" t="shared" si="17" ref="B43:I43">ROUND(-B9*$D$3,2)</f>
        <v>-70413</v>
      </c>
      <c r="C43" s="20">
        <f t="shared" si="17"/>
        <v>-67509</v>
      </c>
      <c r="D43" s="20">
        <f t="shared" si="17"/>
        <v>-85554</v>
      </c>
      <c r="E43" s="20">
        <f t="shared" si="17"/>
        <v>-93177</v>
      </c>
      <c r="F43" s="20">
        <f t="shared" si="17"/>
        <v>-70017</v>
      </c>
      <c r="G43" s="20">
        <f t="shared" si="17"/>
        <v>-95214</v>
      </c>
      <c r="H43" s="20">
        <f t="shared" si="17"/>
        <v>-50433</v>
      </c>
      <c r="I43" s="20">
        <f t="shared" si="17"/>
        <v>-39861</v>
      </c>
      <c r="J43" s="57">
        <f t="shared" si="11"/>
        <v>-572178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0</v>
      </c>
      <c r="C45" s="32">
        <f t="shared" si="19"/>
        <v>0</v>
      </c>
      <c r="D45" s="32">
        <f t="shared" si="19"/>
        <v>0</v>
      </c>
      <c r="E45" s="32">
        <f t="shared" si="19"/>
        <v>0</v>
      </c>
      <c r="F45" s="32">
        <f t="shared" si="19"/>
        <v>0</v>
      </c>
      <c r="G45" s="32">
        <f t="shared" si="19"/>
        <v>0</v>
      </c>
      <c r="H45" s="32">
        <f t="shared" si="19"/>
        <v>0</v>
      </c>
      <c r="I45" s="32">
        <f t="shared" si="19"/>
        <v>0</v>
      </c>
      <c r="J45" s="32">
        <f t="shared" si="19"/>
        <v>0</v>
      </c>
      <c r="L45" s="50"/>
    </row>
    <row r="46" spans="1:10" ht="15.75">
      <c r="A46" s="13" t="s">
        <v>62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1"/>
        <v>0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280025.72</v>
      </c>
      <c r="C53" s="35">
        <f t="shared" si="20"/>
        <v>186688.94</v>
      </c>
      <c r="D53" s="35">
        <f t="shared" si="20"/>
        <v>322484.78</v>
      </c>
      <c r="E53" s="35">
        <f t="shared" si="20"/>
        <v>414091.32</v>
      </c>
      <c r="F53" s="35">
        <f t="shared" si="20"/>
        <v>198287.76</v>
      </c>
      <c r="G53" s="35">
        <f t="shared" si="20"/>
        <v>462750.20999999996</v>
      </c>
      <c r="H53" s="35">
        <f t="shared" si="20"/>
        <v>318066.68</v>
      </c>
      <c r="I53" s="35">
        <f t="shared" si="20"/>
        <v>171086.2</v>
      </c>
      <c r="J53" s="35">
        <f>SUM(B53:I53)</f>
        <v>2353481.6100000003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2353481.61</v>
      </c>
      <c r="L56" s="43"/>
    </row>
    <row r="57" spans="1:10" ht="17.25" customHeight="1">
      <c r="A57" s="17" t="s">
        <v>48</v>
      </c>
      <c r="B57" s="45">
        <v>52650.01</v>
      </c>
      <c r="C57" s="45">
        <v>52241.63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104891.64</v>
      </c>
    </row>
    <row r="58" spans="1:10" ht="17.25" customHeight="1">
      <c r="A58" s="17" t="s">
        <v>54</v>
      </c>
      <c r="B58" s="45">
        <v>227375.71</v>
      </c>
      <c r="C58" s="45">
        <v>134447.31</v>
      </c>
      <c r="D58" s="44">
        <v>0</v>
      </c>
      <c r="E58" s="45">
        <v>199324.75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561147.77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123925.67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123925.67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133104.43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133104.43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40759.12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40759.12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24695.56</v>
      </c>
      <c r="E62" s="44">
        <v>0</v>
      </c>
      <c r="F62" s="45">
        <v>25983.74</v>
      </c>
      <c r="G62" s="44">
        <v>0</v>
      </c>
      <c r="H62" s="44">
        <v>0</v>
      </c>
      <c r="I62" s="44">
        <v>0</v>
      </c>
      <c r="J62" s="35">
        <f t="shared" si="21"/>
        <v>50679.3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116112.39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116112.39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82910.95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82910.95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15743.23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15743.23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172304.02</v>
      </c>
      <c r="G66" s="44">
        <v>0</v>
      </c>
      <c r="H66" s="44">
        <v>0</v>
      </c>
      <c r="I66" s="44">
        <v>0</v>
      </c>
      <c r="J66" s="35">
        <f t="shared" si="21"/>
        <v>172304.02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266199.74</v>
      </c>
      <c r="H67" s="45">
        <v>318066.68</v>
      </c>
      <c r="I67" s="44">
        <v>0</v>
      </c>
      <c r="J67" s="32">
        <f t="shared" si="21"/>
        <v>584266.4199999999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196550.48</v>
      </c>
      <c r="H68" s="44">
        <v>0</v>
      </c>
      <c r="I68" s="44">
        <v>0</v>
      </c>
      <c r="J68" s="35">
        <f t="shared" si="21"/>
        <v>196550.48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56821.59</v>
      </c>
      <c r="J69" s="32">
        <f t="shared" si="21"/>
        <v>56821.59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114264.6</v>
      </c>
      <c r="J70" s="35">
        <f t="shared" si="21"/>
        <v>114264.6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1.5942472950603366</v>
      </c>
      <c r="C75" s="55">
        <v>1.5548493076296497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1.4770920108186831</v>
      </c>
      <c r="C76" s="55">
        <v>1.44716095997939</v>
      </c>
      <c r="D76" s="55"/>
      <c r="E76" s="55">
        <v>1.593636636436383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1.4169517942932015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1.4841670772479325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1.9540884729221664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1.6458460373070731</v>
      </c>
      <c r="E80" s="55">
        <v>0</v>
      </c>
      <c r="F80" s="55">
        <v>1.5268334937439847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1.3737006111654166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1.5205622865195214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1.6603642354617507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1.4525575683143999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1.4782581889344886</v>
      </c>
      <c r="H85" s="55">
        <v>1.65651336225304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1.6191654472318282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1.834487552030158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1.8970562094319805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2013-10-18T15:26:50Z</dcterms:modified>
  <cp:category/>
  <cp:version/>
  <cp:contentType/>
  <cp:contentStatus/>
</cp:coreProperties>
</file>