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<sst xmlns="http://schemas.openxmlformats.org/spreadsheetml/2006/main" count="95" uniqueCount="95">
  <si>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</si>
  <si>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</si>
  <si>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</si>
  <si>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</si>
  <si>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</si>
  <si>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</si>
  <si>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</si>
  <si>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</si>
  <si>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</si>
  <si>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</si>
  <si>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</si>
  <si>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</si>
  <si>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</si>
  <si>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</si>
  <si>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</si>
  <si>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</si>
  <si>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</si>
  <si>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</si>
  <si>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</si>
  <si>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</si>
  <si>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</si>
  <si>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</si>
  <si>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</si>
  <si>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</si>
  <si>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</si>
  <si>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</si>
  <si>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</si>
  <si>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</si>
  <si>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</si>
  <si>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</si>
  <si>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</si>
  <si>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</si>
  <si>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</si>
  <si>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</si>
  <si>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</si>
  <si>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</si>
  <si>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</si>
  <si>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</si>
  <si>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</si>
  <si>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</si>
  <si>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</si>
  <si>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</si>
  <si>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</si>
  <si>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</si>
  <si>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</si>
  <si>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</si>
  <si>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</si>
  <si>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</si>
  <si>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</si>
  <si>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</si>
  <si>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</si>
  <si>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</si>
  <si>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</si>
  <si>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</si>
  <si>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</si>
  <si>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</si>
  <si>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</si>
  <si>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</si>
  <si>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</si>
  <si>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</si>
  <si>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</si>
  <si>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</si>
  <si>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</si>
  <si>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</si>
  <si>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</si>
  <si>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</si>
  <si>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</si>
  <si>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</si>
  <si>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</si>
  <si>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</si>
  <si>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</si>
  <si>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</si>
  <si>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</si>
  <si>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</si>
  <si>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</si>
  <si>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</si>
  <si>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</si>
  <si>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</si>
  <si>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</si>
  <si>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</si>
  <si>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</si>
  <si>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</si>
  <si>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</si>
  <si>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</si>
  <si>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</si>
  <si>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</si>
  <si>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</si>
  <si>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</si>
  <si>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</si>
  <si>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</si>
  <si>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11/10/13 - VENCIMENTO 18/10/13</t>
  </si>
  <si>
    <t xml:space="preserve"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</si>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</sst>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color rgb="FF808080"/>
      <name val="Arial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170" fontId="43" fillId="0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172" fontId="43" fillId="0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3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5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5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5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638175</xdr:colOff>
      <xdr:row>38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02425" y="8382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2.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9" t="s">
        <v>18</v>
      </c>
      <c r="B4" s="69" t="s">
        <v>19</v>
      </c>
      <c r="C4" s="69"/>
      <c r="D4" s="69"/>
      <c r="E4" s="69"/>
      <c r="F4" s="69"/>
      <c r="G4" s="69"/>
      <c r="H4" s="69"/>
      <c r="I4" s="69"/>
      <c r="J4" s="70" t="s">
        <v>20</v>
      </c>
    </row>
    <row r="5" spans="1:10" ht="38.25">
      <c r="A5" s="69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9"/>
    </row>
    <row r="6" spans="1:10" ht="15.75">
      <c r="A6" s="6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9"/>
    </row>
    <row r="7" spans="1:12" ht="15.75">
      <c r="A7" s="9" t="s">
        <v>21</v>
      </c>
      <c r="B7" s="10">
        <f>B8+B16+B20</f>
        <v>549658</v>
      </c>
      <c r="C7" s="10">
        <f aca="true" t="shared" si="0" ref="C7:I7">C8+C16+C20</f>
        <v>434086</v>
      </c>
      <c r="D7" s="10">
        <f t="shared" si="0"/>
        <v>610132</v>
      </c>
      <c r="E7" s="10">
        <f t="shared" si="0"/>
        <v>811911</v>
      </c>
      <c r="F7" s="10">
        <f t="shared" si="0"/>
        <v>484007</v>
      </c>
      <c r="G7" s="10">
        <f t="shared" si="0"/>
        <v>771489</v>
      </c>
      <c r="H7" s="10">
        <f t="shared" si="0"/>
        <v>396452</v>
      </c>
      <c r="I7" s="10">
        <f t="shared" si="0"/>
        <v>281271</v>
      </c>
      <c r="J7" s="10">
        <f>+J8+J16+J20</f>
        <v>4339006</v>
      </c>
      <c r="L7" s="42"/>
    </row>
    <row r="8" spans="1:10" ht="15.75">
      <c r="A8" s="11" t="s">
        <v>22</v>
      </c>
      <c r="B8" s="12">
        <f>+B9+B12</f>
        <v>308246</v>
      </c>
      <c r="C8" s="12">
        <f>+C9+C12</f>
        <v>259720</v>
      </c>
      <c r="D8" s="12">
        <f aca="true" t="shared" si="1" ref="D8:I8">+D9+D12</f>
        <v>389196</v>
      </c>
      <c r="E8" s="12">
        <f t="shared" si="1"/>
        <v>480807</v>
      </c>
      <c r="F8" s="12">
        <f t="shared" si="1"/>
        <v>279178</v>
      </c>
      <c r="G8" s="12">
        <f t="shared" si="1"/>
        <v>452550</v>
      </c>
      <c r="H8" s="12">
        <f t="shared" si="1"/>
        <v>213996</v>
      </c>
      <c r="I8" s="12">
        <f t="shared" si="1"/>
        <v>170877</v>
      </c>
      <c r="J8" s="12">
        <f>SUM(B8:I8)</f>
        <v>2554570</v>
      </c>
    </row>
    <row r="9" spans="1:10" ht="15.75">
      <c r="A9" s="13" t="s">
        <v>23</v>
      </c>
      <c r="B9" s="14">
        <v>34805</v>
      </c>
      <c r="C9" s="14">
        <v>35367</v>
      </c>
      <c r="D9" s="14">
        <v>37060</v>
      </c>
      <c r="E9" s="14">
        <v>44396</v>
      </c>
      <c r="F9" s="14">
        <v>37318</v>
      </c>
      <c r="G9" s="14">
        <v>42257</v>
      </c>
      <c r="H9" s="14">
        <v>18960</v>
      </c>
      <c r="I9" s="14">
        <v>23715</v>
      </c>
      <c r="J9" s="12">
        <f aca="true" t="shared" si="2" ref="J9:J15">SUM(B9:I9)</f>
        <v>273878</v>
      </c>
    </row>
    <row r="10" spans="1:10" ht="15.75">
      <c r="A10" s="15" t="s">
        <v>24</v>
      </c>
      <c r="B10" s="14">
        <f>+B9-B11</f>
        <v>34805</v>
      </c>
      <c r="C10" s="14">
        <f aca="true" t="shared" si="3" ref="C10:I10">+C9-C11</f>
        <v>35367</v>
      </c>
      <c r="D10" s="14">
        <f t="shared" si="3"/>
        <v>37060</v>
      </c>
      <c r="E10" s="14">
        <f t="shared" si="3"/>
        <v>44396</v>
      </c>
      <c r="F10" s="14">
        <f t="shared" si="3"/>
        <v>37318</v>
      </c>
      <c r="G10" s="14">
        <f t="shared" si="3"/>
        <v>42257</v>
      </c>
      <c r="H10" s="14">
        <f t="shared" si="3"/>
        <v>18960</v>
      </c>
      <c r="I10" s="14">
        <f t="shared" si="3"/>
        <v>23715</v>
      </c>
      <c r="J10" s="12">
        <f t="shared" si="2"/>
        <v>273878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273441</v>
      </c>
      <c r="C12" s="14">
        <f aca="true" t="shared" si="4" ref="C12:I12">C13+C14+C15</f>
        <v>224353</v>
      </c>
      <c r="D12" s="14">
        <f t="shared" si="4"/>
        <v>352136</v>
      </c>
      <c r="E12" s="14">
        <f t="shared" si="4"/>
        <v>436411</v>
      </c>
      <c r="F12" s="14">
        <f t="shared" si="4"/>
        <v>241860</v>
      </c>
      <c r="G12" s="14">
        <f t="shared" si="4"/>
        <v>410293</v>
      </c>
      <c r="H12" s="14">
        <f t="shared" si="4"/>
        <v>195036</v>
      </c>
      <c r="I12" s="14">
        <f t="shared" si="4"/>
        <v>147162</v>
      </c>
      <c r="J12" s="12">
        <f t="shared" si="2"/>
        <v>2280692</v>
      </c>
    </row>
    <row r="13" spans="1:12" ht="15.75">
      <c r="A13" s="15" t="s">
        <v>27</v>
      </c>
      <c r="B13" s="14">
        <v>112202</v>
      </c>
      <c r="C13" s="14">
        <v>93600</v>
      </c>
      <c r="D13" s="14">
        <v>148115</v>
      </c>
      <c r="E13" s="14">
        <v>183055</v>
      </c>
      <c r="F13" s="14">
        <v>105445</v>
      </c>
      <c r="G13" s="14">
        <v>178020</v>
      </c>
      <c r="H13" s="14">
        <v>83829</v>
      </c>
      <c r="I13" s="14">
        <v>63304</v>
      </c>
      <c r="J13" s="12">
        <f t="shared" si="2"/>
        <v>967570</v>
      </c>
      <c r="L13" s="59"/>
    </row>
    <row r="14" spans="1:12" ht="15.75">
      <c r="A14" s="15" t="s">
        <v>28</v>
      </c>
      <c r="B14" s="14">
        <v>118600</v>
      </c>
      <c r="C14" s="14">
        <v>91767</v>
      </c>
      <c r="D14" s="14">
        <v>153280</v>
      </c>
      <c r="E14" s="14">
        <v>183973</v>
      </c>
      <c r="F14" s="14">
        <v>98932</v>
      </c>
      <c r="G14" s="14">
        <v>173169</v>
      </c>
      <c r="H14" s="14">
        <v>83315</v>
      </c>
      <c r="I14" s="14">
        <v>64951</v>
      </c>
      <c r="J14" s="12">
        <f t="shared" si="2"/>
        <v>967987</v>
      </c>
      <c r="L14" s="59"/>
    </row>
    <row r="15" spans="1:10" ht="15.75">
      <c r="A15" s="15" t="s">
        <v>29</v>
      </c>
      <c r="B15" s="14">
        <v>42639</v>
      </c>
      <c r="C15" s="14">
        <v>38986</v>
      </c>
      <c r="D15" s="14">
        <v>50741</v>
      </c>
      <c r="E15" s="14">
        <v>69383</v>
      </c>
      <c r="F15" s="14">
        <v>37483</v>
      </c>
      <c r="G15" s="14">
        <v>59104</v>
      </c>
      <c r="H15" s="14">
        <v>27892</v>
      </c>
      <c r="I15" s="14">
        <v>18907</v>
      </c>
      <c r="J15" s="12">
        <f t="shared" si="2"/>
        <v>345135</v>
      </c>
    </row>
    <row r="16" spans="1:10" ht="15.75">
      <c r="A16" s="17" t="s">
        <v>30</v>
      </c>
      <c r="B16" s="18">
        <f>B17+B18+B19</f>
        <v>182860</v>
      </c>
      <c r="C16" s="18">
        <f aca="true" t="shared" si="5" ref="C16:I16">C17+C18+C19</f>
        <v>125504</v>
      </c>
      <c r="D16" s="18">
        <f t="shared" si="5"/>
        <v>148338</v>
      </c>
      <c r="E16" s="18">
        <f t="shared" si="5"/>
        <v>228965</v>
      </c>
      <c r="F16" s="18">
        <f t="shared" si="5"/>
        <v>148895</v>
      </c>
      <c r="G16" s="18">
        <f t="shared" si="5"/>
        <v>244082</v>
      </c>
      <c r="H16" s="18">
        <f t="shared" si="5"/>
        <v>148672</v>
      </c>
      <c r="I16" s="18">
        <f t="shared" si="5"/>
        <v>92258</v>
      </c>
      <c r="J16" s="12">
        <f aca="true" t="shared" si="6" ref="J16:J22">SUM(B16:I16)</f>
        <v>1319574</v>
      </c>
    </row>
    <row r="17" spans="1:12" ht="18.75" customHeight="1">
      <c r="A17" s="13" t="s">
        <v>31</v>
      </c>
      <c r="B17" s="14">
        <v>84731</v>
      </c>
      <c r="C17" s="14">
        <v>61545</v>
      </c>
      <c r="D17" s="14">
        <v>74069</v>
      </c>
      <c r="E17" s="14">
        <v>111699</v>
      </c>
      <c r="F17" s="14">
        <v>75109</v>
      </c>
      <c r="G17" s="14">
        <v>122074</v>
      </c>
      <c r="H17" s="14">
        <v>72832</v>
      </c>
      <c r="I17" s="14">
        <v>45139</v>
      </c>
      <c r="J17" s="12">
        <f t="shared" si="6"/>
        <v>647198</v>
      </c>
      <c r="L17" s="59"/>
    </row>
    <row r="18" spans="1:12" ht="18.75" customHeight="1">
      <c r="A18" s="13" t="s">
        <v>32</v>
      </c>
      <c r="B18" s="14">
        <v>72283</v>
      </c>
      <c r="C18" s="14">
        <v>45168</v>
      </c>
      <c r="D18" s="14">
        <v>54420</v>
      </c>
      <c r="E18" s="14">
        <v>83462</v>
      </c>
      <c r="F18" s="14">
        <v>54422</v>
      </c>
      <c r="G18" s="14">
        <v>90473</v>
      </c>
      <c r="H18" s="14">
        <v>57872</v>
      </c>
      <c r="I18" s="14">
        <v>37064</v>
      </c>
      <c r="J18" s="12">
        <f t="shared" si="6"/>
        <v>495164</v>
      </c>
      <c r="L18" s="60"/>
    </row>
    <row r="19" spans="1:10" ht="18.75" customHeight="1">
      <c r="A19" s="13" t="s">
        <v>33</v>
      </c>
      <c r="B19" s="14">
        <v>25846</v>
      </c>
      <c r="C19" s="14">
        <v>18791</v>
      </c>
      <c r="D19" s="14">
        <v>19849</v>
      </c>
      <c r="E19" s="14">
        <v>33804</v>
      </c>
      <c r="F19" s="14">
        <v>19364</v>
      </c>
      <c r="G19" s="14">
        <v>31535</v>
      </c>
      <c r="H19" s="14">
        <v>17968</v>
      </c>
      <c r="I19" s="14">
        <v>10055</v>
      </c>
      <c r="J19" s="12">
        <f t="shared" si="6"/>
        <v>177212</v>
      </c>
    </row>
    <row r="20" spans="1:10" ht="18.75" customHeight="1">
      <c r="A20" s="17" t="s">
        <v>34</v>
      </c>
      <c r="B20" s="14">
        <f>B21+B22</f>
        <v>58552</v>
      </c>
      <c r="C20" s="14">
        <f aca="true" t="shared" si="7" ref="C20:I20">C21+C22</f>
        <v>48862</v>
      </c>
      <c r="D20" s="14">
        <f t="shared" si="7"/>
        <v>72598</v>
      </c>
      <c r="E20" s="14">
        <f t="shared" si="7"/>
        <v>102139</v>
      </c>
      <c r="F20" s="14">
        <f t="shared" si="7"/>
        <v>55934</v>
      </c>
      <c r="G20" s="14">
        <f t="shared" si="7"/>
        <v>74857</v>
      </c>
      <c r="H20" s="14">
        <f t="shared" si="7"/>
        <v>33784</v>
      </c>
      <c r="I20" s="14">
        <f t="shared" si="7"/>
        <v>18136</v>
      </c>
      <c r="J20" s="12">
        <f t="shared" si="6"/>
        <v>464862</v>
      </c>
    </row>
    <row r="21" spans="1:12" ht="18.75" customHeight="1">
      <c r="A21" s="13" t="s">
        <v>35</v>
      </c>
      <c r="B21" s="14">
        <v>37473</v>
      </c>
      <c r="C21" s="14">
        <v>31272</v>
      </c>
      <c r="D21" s="14">
        <v>46463</v>
      </c>
      <c r="E21" s="14">
        <v>65369</v>
      </c>
      <c r="F21" s="14">
        <v>35798</v>
      </c>
      <c r="G21" s="14">
        <v>47908</v>
      </c>
      <c r="H21" s="14">
        <v>21622</v>
      </c>
      <c r="I21" s="14">
        <v>11607</v>
      </c>
      <c r="J21" s="12">
        <f t="shared" si="6"/>
        <v>297512</v>
      </c>
      <c r="L21" s="60"/>
    </row>
    <row r="22" spans="1:12" ht="18.75" customHeight="1">
      <c r="A22" s="13" t="s">
        <v>36</v>
      </c>
      <c r="B22" s="14">
        <v>21079</v>
      </c>
      <c r="C22" s="14">
        <v>17590</v>
      </c>
      <c r="D22" s="14">
        <v>26135</v>
      </c>
      <c r="E22" s="14">
        <v>36770</v>
      </c>
      <c r="F22" s="14">
        <v>20136</v>
      </c>
      <c r="G22" s="14">
        <v>26949</v>
      </c>
      <c r="H22" s="14">
        <v>12162</v>
      </c>
      <c r="I22" s="14">
        <v>6529</v>
      </c>
      <c r="J22" s="12">
        <f t="shared" si="6"/>
        <v>167350</v>
      </c>
      <c r="L22" s="60"/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0.9596590145144799</v>
      </c>
      <c r="C28" s="23">
        <f aca="true" t="shared" si="8" ref="C28:I28">(((+C$8+C$16)*C$25)+(C$20*C$26))/C$7</f>
        <v>0.9642892205691961</v>
      </c>
      <c r="D28" s="23">
        <f t="shared" si="8"/>
        <v>0.9770116407597045</v>
      </c>
      <c r="E28" s="23">
        <f t="shared" si="8"/>
        <v>0.9762865615812572</v>
      </c>
      <c r="F28" s="23">
        <f t="shared" si="8"/>
        <v>0.9723685413640712</v>
      </c>
      <c r="G28" s="23">
        <f t="shared" si="8"/>
        <v>0.9742872484247993</v>
      </c>
      <c r="H28" s="23">
        <f t="shared" si="8"/>
        <v>0.912839043314197</v>
      </c>
      <c r="I28" s="23">
        <f t="shared" si="8"/>
        <v>0.9779851765734825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1.5012905623064523</v>
      </c>
      <c r="C31" s="26">
        <f aca="true" t="shared" si="9" ref="C31:I31">C28*C30</f>
        <v>1.4832696790795374</v>
      </c>
      <c r="D31" s="26">
        <f t="shared" si="9"/>
        <v>1.5182760897405807</v>
      </c>
      <c r="E31" s="26">
        <f t="shared" si="9"/>
        <v>1.5163682874480084</v>
      </c>
      <c r="F31" s="26">
        <f t="shared" si="9"/>
        <v>1.4698322871259302</v>
      </c>
      <c r="G31" s="26">
        <f t="shared" si="9"/>
        <v>1.543660716404252</v>
      </c>
      <c r="H31" s="26">
        <f t="shared" si="9"/>
        <v>1.657350567041256</v>
      </c>
      <c r="I31" s="26">
        <f t="shared" si="9"/>
        <v>1.8782205316093732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825196.37</v>
      </c>
      <c r="C37" s="29">
        <f aca="true" t="shared" si="12" ref="C37:I37">+C38+C39</f>
        <v>643866.6</v>
      </c>
      <c r="D37" s="29">
        <f t="shared" si="12"/>
        <v>926348.83</v>
      </c>
      <c r="E37" s="29">
        <f t="shared" si="12"/>
        <v>1231156.09</v>
      </c>
      <c r="F37" s="29">
        <f t="shared" si="12"/>
        <v>711409.12</v>
      </c>
      <c r="G37" s="29">
        <f t="shared" si="12"/>
        <v>1190917.26</v>
      </c>
      <c r="H37" s="29">
        <f t="shared" si="12"/>
        <v>657059.95</v>
      </c>
      <c r="I37" s="29">
        <f t="shared" si="12"/>
        <v>528288.97</v>
      </c>
      <c r="J37" s="29">
        <f t="shared" si="11"/>
        <v>6714243.1899999995</v>
      </c>
      <c r="L37" s="43"/>
      <c r="M37" s="43"/>
    </row>
    <row r="38" spans="1:10" ht="15.75">
      <c r="A38" s="17" t="s">
        <v>73</v>
      </c>
      <c r="B38" s="30">
        <f>ROUND(+B7*B31,2)</f>
        <v>825196.37</v>
      </c>
      <c r="C38" s="30">
        <f aca="true" t="shared" si="13" ref="C38:I38">ROUND(+C7*C31,2)</f>
        <v>643866.6</v>
      </c>
      <c r="D38" s="30">
        <f t="shared" si="13"/>
        <v>926348.83</v>
      </c>
      <c r="E38" s="30">
        <f t="shared" si="13"/>
        <v>1231156.09</v>
      </c>
      <c r="F38" s="30">
        <f t="shared" si="13"/>
        <v>711409.12</v>
      </c>
      <c r="G38" s="30">
        <f t="shared" si="13"/>
        <v>1190917.26</v>
      </c>
      <c r="H38" s="30">
        <f t="shared" si="13"/>
        <v>657059.95</v>
      </c>
      <c r="I38" s="30">
        <f t="shared" si="13"/>
        <v>528288.97</v>
      </c>
      <c r="J38" s="30">
        <f>SUM(B38:I38)</f>
        <v>6714243.1899999995</v>
      </c>
    </row>
    <row r="39" spans="1:13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1"/>
      <c r="M39" s="62"/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-111244.93000000001</v>
      </c>
      <c r="C41" s="31">
        <f t="shared" si="15"/>
        <v>-121807.81</v>
      </c>
      <c r="D41" s="31">
        <f t="shared" si="15"/>
        <v>-109854.29999999999</v>
      </c>
      <c r="E41" s="31">
        <f t="shared" si="15"/>
        <v>-141755.49</v>
      </c>
      <c r="F41" s="31">
        <f t="shared" si="15"/>
        <v>-106146.34999999999</v>
      </c>
      <c r="G41" s="31">
        <f t="shared" si="15"/>
        <v>-151734.03999999998</v>
      </c>
      <c r="H41" s="31">
        <f t="shared" si="15"/>
        <v>-74745.5</v>
      </c>
      <c r="I41" s="31">
        <f t="shared" si="15"/>
        <v>-71095.75</v>
      </c>
      <c r="J41" s="31">
        <f t="shared" si="15"/>
        <v>-888384.1699999999</v>
      </c>
      <c r="L41" s="43"/>
    </row>
    <row r="42" spans="1:12" ht="15.75">
      <c r="A42" s="17" t="s">
        <v>44</v>
      </c>
      <c r="B42" s="32">
        <f>B43+B44</f>
        <v>-104415</v>
      </c>
      <c r="C42" s="32">
        <f aca="true" t="shared" si="16" ref="C42:I42">C43+C44</f>
        <v>-106101</v>
      </c>
      <c r="D42" s="32">
        <f t="shared" si="16"/>
        <v>-111180</v>
      </c>
      <c r="E42" s="32">
        <f t="shared" si="16"/>
        <v>-133188</v>
      </c>
      <c r="F42" s="32">
        <f t="shared" si="16"/>
        <v>-111954</v>
      </c>
      <c r="G42" s="32">
        <f t="shared" si="16"/>
        <v>-126771</v>
      </c>
      <c r="H42" s="32">
        <f t="shared" si="16"/>
        <v>-56880</v>
      </c>
      <c r="I42" s="32">
        <f t="shared" si="16"/>
        <v>-71145</v>
      </c>
      <c r="J42" s="31">
        <f t="shared" si="11"/>
        <v>-821634</v>
      </c>
      <c r="L42" s="43"/>
    </row>
    <row r="43" spans="1:12" ht="15.75">
      <c r="A43" s="13" t="s">
        <v>69</v>
      </c>
      <c r="B43" s="20">
        <f aca="true" t="shared" si="17" ref="B43:I43">ROUND(-B9*$D$3,2)</f>
        <v>-104415</v>
      </c>
      <c r="C43" s="20">
        <f t="shared" si="17"/>
        <v>-106101</v>
      </c>
      <c r="D43" s="20">
        <f t="shared" si="17"/>
        <v>-111180</v>
      </c>
      <c r="E43" s="20">
        <f t="shared" si="17"/>
        <v>-133188</v>
      </c>
      <c r="F43" s="20">
        <f t="shared" si="17"/>
        <v>-111954</v>
      </c>
      <c r="G43" s="20">
        <f t="shared" si="17"/>
        <v>-126771</v>
      </c>
      <c r="H43" s="20">
        <f t="shared" si="17"/>
        <v>-56880</v>
      </c>
      <c r="I43" s="20">
        <f t="shared" si="17"/>
        <v>-71145</v>
      </c>
      <c r="J43" s="57">
        <f t="shared" si="11"/>
        <v>-821634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-24519.3</v>
      </c>
      <c r="C45" s="32">
        <f t="shared" si="19"/>
        <v>-29072.41</v>
      </c>
      <c r="D45" s="32">
        <f t="shared" si="19"/>
        <v>-18194.51</v>
      </c>
      <c r="E45" s="32">
        <f t="shared" si="19"/>
        <v>-33507.28</v>
      </c>
      <c r="F45" s="32">
        <f t="shared" si="19"/>
        <v>-8824.26</v>
      </c>
      <c r="G45" s="32">
        <f t="shared" si="19"/>
        <v>-50802.87</v>
      </c>
      <c r="H45" s="32">
        <f t="shared" si="19"/>
        <v>-32453.28</v>
      </c>
      <c r="I45" s="32">
        <f t="shared" si="19"/>
        <v>-11243.56</v>
      </c>
      <c r="J45" s="32">
        <f t="shared" si="19"/>
        <v>-208617.47</v>
      </c>
      <c r="L45" s="50"/>
    </row>
    <row r="46" spans="1:10" ht="15.75">
      <c r="A46" s="13" t="s">
        <v>62</v>
      </c>
      <c r="B46" s="27">
        <v>-24519.3</v>
      </c>
      <c r="C46" s="27">
        <v>-29072.41</v>
      </c>
      <c r="D46" s="27">
        <v>-18194.51</v>
      </c>
      <c r="E46" s="27">
        <v>-33507.28</v>
      </c>
      <c r="F46" s="27">
        <v>-8824.26</v>
      </c>
      <c r="G46" s="27">
        <v>-50802.87</v>
      </c>
      <c r="H46" s="27">
        <v>-32453.28</v>
      </c>
      <c r="I46" s="27">
        <v>-11243.56</v>
      </c>
      <c r="J46" s="27">
        <f t="shared" si="11"/>
        <v>-208617.47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713951.44</v>
      </c>
      <c r="C53" s="35">
        <f t="shared" si="20"/>
        <v>522058.79</v>
      </c>
      <c r="D53" s="35">
        <f t="shared" si="20"/>
        <v>816494.53</v>
      </c>
      <c r="E53" s="35">
        <f t="shared" si="20"/>
        <v>1089400.6</v>
      </c>
      <c r="F53" s="35">
        <f t="shared" si="20"/>
        <v>605262.77</v>
      </c>
      <c r="G53" s="35">
        <f t="shared" si="20"/>
        <v>1039183.22</v>
      </c>
      <c r="H53" s="35">
        <f t="shared" si="20"/>
        <v>582314.45</v>
      </c>
      <c r="I53" s="35">
        <f t="shared" si="20"/>
        <v>457193.22</v>
      </c>
      <c r="J53" s="35">
        <f>SUM(B53:I53)</f>
        <v>5825859.0200000005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5825859.01</v>
      </c>
      <c r="L56" s="43"/>
    </row>
    <row r="57" spans="1:10" ht="17.25" customHeight="1">
      <c r="A57" s="17" t="s">
        <v>48</v>
      </c>
      <c r="B57" s="45">
        <v>95945.51</v>
      </c>
      <c r="C57" s="45">
        <v>102458.03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198403.53999999998</v>
      </c>
    </row>
    <row r="58" spans="1:10" ht="17.25" customHeight="1">
      <c r="A58" s="17" t="s">
        <v>54</v>
      </c>
      <c r="B58" s="45">
        <v>326397.45</v>
      </c>
      <c r="C58" s="45">
        <v>233095.57</v>
      </c>
      <c r="D58" s="44">
        <v>0</v>
      </c>
      <c r="E58" s="45">
        <v>196725.56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756218.5800000001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77991.07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77991.07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106549.96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106549.96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40030.98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40030.98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40682.79</v>
      </c>
      <c r="E62" s="44">
        <v>0</v>
      </c>
      <c r="F62" s="45">
        <v>78115.6</v>
      </c>
      <c r="G62" s="44">
        <v>0</v>
      </c>
      <c r="H62" s="44">
        <v>0</v>
      </c>
      <c r="I62" s="44">
        <v>0</v>
      </c>
      <c r="J62" s="35">
        <f t="shared" si="21"/>
        <v>118798.39000000001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50038.07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50038.07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86101.75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86101.75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17537.17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17537.17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242684.41</v>
      </c>
      <c r="G66" s="44">
        <v>0</v>
      </c>
      <c r="H66" s="44">
        <v>0</v>
      </c>
      <c r="I66" s="44">
        <v>0</v>
      </c>
      <c r="J66" s="35">
        <f t="shared" si="21"/>
        <v>242684.41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181672.98</v>
      </c>
      <c r="H67" s="45">
        <v>166714.56</v>
      </c>
      <c r="I67" s="44">
        <v>0</v>
      </c>
      <c r="J67" s="32">
        <f t="shared" si="21"/>
        <v>348387.54000000004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255933.8</v>
      </c>
      <c r="H68" s="44">
        <v>0</v>
      </c>
      <c r="I68" s="44">
        <v>0</v>
      </c>
      <c r="J68" s="35">
        <f t="shared" si="21"/>
        <v>255933.8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131273.81</v>
      </c>
      <c r="J69" s="32">
        <f t="shared" si="21"/>
        <v>131273.81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119164.57</v>
      </c>
      <c r="J70" s="35">
        <f t="shared" si="21"/>
        <v>119164.57</v>
      </c>
    </row>
    <row r="71" spans="1:10" ht="17.25" customHeight="1">
      <c r="A71" s="41" t="s">
        <v>67</v>
      </c>
      <c r="B71" s="39">
        <v>291608.48</v>
      </c>
      <c r="C71" s="39">
        <v>186505.18</v>
      </c>
      <c r="D71" s="39">
        <v>551239.74</v>
      </c>
      <c r="E71" s="39">
        <v>738998.05</v>
      </c>
      <c r="F71" s="39">
        <v>284462.75</v>
      </c>
      <c r="G71" s="39">
        <v>601576.45</v>
      </c>
      <c r="H71" s="39">
        <v>415599.88</v>
      </c>
      <c r="I71" s="39">
        <v>206754.84</v>
      </c>
      <c r="J71" s="39">
        <f>SUM(B71:I71)</f>
        <v>3276745.3699999996</v>
      </c>
    </row>
    <row r="72" spans="1:10" ht="17.25" customHeight="1">
      <c r="A72" s="65"/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1.591655763089132</v>
      </c>
      <c r="C75" s="55">
        <v>1.5628758850653879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1.4803699969529136</v>
      </c>
      <c r="C76" s="55">
        <v>1.4531838540823485</v>
      </c>
      <c r="D76" s="55"/>
      <c r="E76" s="55">
        <v>1.6044209565021919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1.4209867146308892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1.4961537045482123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1.840458256957174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1.7004949901301818</v>
      </c>
      <c r="E80" s="55">
        <v>0</v>
      </c>
      <c r="F80" s="55">
        <v>1.5204143975602566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1.3794929060718786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1.5281849549209918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1.694690147664004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1.4601086051541263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1.4843210525252117</v>
      </c>
      <c r="H85" s="55">
        <v>1.6573505493729381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1.6246813220505274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1.836851760519114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1.9022716232627177</v>
      </c>
      <c r="J88" s="39"/>
    </row>
    <row r="89" spans="1:10" ht="53.25" customHeight="1">
      <c r="A89" s="63" t="s">
        <v>91</v>
      </c>
      <c r="B89" s="64"/>
      <c r="C89" s="64"/>
      <c r="D89" s="64"/>
      <c r="E89" s="64"/>
      <c r="F89" s="64"/>
      <c r="G89" s="64"/>
      <c r="H89" s="64"/>
      <c r="I89" s="64"/>
      <c r="J89" s="64"/>
    </row>
    <row r="90" ht="25.5" customHeight="1">
      <c r="A90" s="49" t="s">
        <v>92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2013-10-18T15:12:25Z</dcterms:modified>
  <cp:category/>
  <cp:version/>
  <cp:contentType/>
  <cp:contentStatus/>
</cp:coreProperties>
</file>