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<sst xmlns="http://schemas.openxmlformats.org/spreadsheetml/2006/main" count="95" uniqueCount="95">
  <si>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</si>
  <si>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</si>
  <si>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</si>
  <si>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</si>
  <si>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</si>
  <si>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</si>
  <si>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</si>
  <si>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</si>
  <si>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</si>
  <si>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</si>
  <si>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</si>
  <si>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</si>
  <si>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</si>
  <si>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</si>
  <si>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</si>
  <si>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</si>
  <si>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</si>
  <si>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</si>
  <si>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</si>
  <si>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</si>
  <si>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</si>
  <si>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</si>
  <si>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</si>
  <si>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</si>
  <si>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</si>
  <si>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</si>
  <si>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</si>
  <si>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</si>
  <si>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</si>
  <si>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</si>
  <si>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</si>
  <si>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</si>
  <si>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</si>
  <si>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</si>
  <si>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</si>
  <si>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</si>
  <si>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</si>
  <si>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</si>
  <si>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</si>
  <si>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</si>
  <si>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</si>
  <si>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</si>
  <si>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</si>
  <si>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</si>
  <si>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</si>
  <si>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</si>
  <si>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</si>
  <si>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</si>
  <si>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</si>
  <si>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</si>
  <si>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</si>
  <si>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</si>
  <si>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</si>
  <si>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</si>
  <si>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</si>
  <si>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</si>
  <si>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</si>
  <si>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</si>
  <si>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</si>
  <si>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</si>
  <si>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</si>
  <si>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</si>
  <si>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</si>
  <si>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</si>
  <si>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</si>
  <si>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</si>
  <si>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</si>
  <si>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</si>
  <si>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</si>
  <si>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</si>
  <si>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</si>
  <si>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</si>
  <si>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</si>
  <si>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</si>
  <si>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</si>
  <si>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</si>
  <si>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</si>
  <si>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</si>
  <si>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</si>
  <si>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</si>
  <si>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</si>
  <si>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</si>
  <si>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</si>
  <si>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</si>
  <si>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</si>
  <si>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</si>
  <si>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</si>
  <si>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</si>
  <si>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</si>
  <si>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</si>
  <si>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10/10/13 - VENCIMENTO 17/10/13</t>
  </si>
  <si>
    <t>10. Tarifa de Remuneração Líquida Por Passageiro (2)</t>
  </si>
  <si>
    <t>7.3. Revisão de Remuneração pelo Transporte Coletivo (1)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</si>
  <si>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</si>
  <si>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 xml:space="preserve"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
Obs.: Ressaltamos que desde 31/05/13 está sendo aplicada a desoneração do PIS/COFINS (-3,65%). 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</si>
</sst>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40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040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040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9" sqref="A89:J89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549446</v>
      </c>
      <c r="C7" s="10">
        <f aca="true" t="shared" si="0" ref="C7:I7">C8+C16+C20</f>
        <v>433128</v>
      </c>
      <c r="D7" s="10">
        <f t="shared" si="0"/>
        <v>602248</v>
      </c>
      <c r="E7" s="10">
        <f t="shared" si="0"/>
        <v>788057</v>
      </c>
      <c r="F7" s="10">
        <f t="shared" si="0"/>
        <v>476230</v>
      </c>
      <c r="G7" s="10">
        <f t="shared" si="0"/>
        <v>773124</v>
      </c>
      <c r="H7" s="10">
        <f t="shared" si="0"/>
        <v>397037</v>
      </c>
      <c r="I7" s="10">
        <f t="shared" si="0"/>
        <v>283407</v>
      </c>
      <c r="J7" s="10">
        <f>+J8+J16+J20</f>
        <v>4302677</v>
      </c>
      <c r="L7" s="42"/>
    </row>
    <row r="8" spans="1:10" ht="15.75">
      <c r="A8" s="11" t="s">
        <v>22</v>
      </c>
      <c r="B8" s="12">
        <f>+B9+B12</f>
        <v>303985</v>
      </c>
      <c r="C8" s="12">
        <f>+C9+C12</f>
        <v>257239</v>
      </c>
      <c r="D8" s="12">
        <f aca="true" t="shared" si="1" ref="D8:I8">+D9+D12</f>
        <v>381528</v>
      </c>
      <c r="E8" s="12">
        <f t="shared" si="1"/>
        <v>462564</v>
      </c>
      <c r="F8" s="12">
        <f t="shared" si="1"/>
        <v>272070</v>
      </c>
      <c r="G8" s="12">
        <f t="shared" si="1"/>
        <v>447077</v>
      </c>
      <c r="H8" s="12">
        <f t="shared" si="1"/>
        <v>212694</v>
      </c>
      <c r="I8" s="12">
        <f t="shared" si="1"/>
        <v>170074</v>
      </c>
      <c r="J8" s="12">
        <f>SUM(B8:I8)</f>
        <v>2507231</v>
      </c>
    </row>
    <row r="9" spans="1:10" ht="15.75">
      <c r="A9" s="13" t="s">
        <v>23</v>
      </c>
      <c r="B9" s="14">
        <v>30915</v>
      </c>
      <c r="C9" s="14">
        <v>31263</v>
      </c>
      <c r="D9" s="14">
        <v>32541</v>
      </c>
      <c r="E9" s="14">
        <v>38067</v>
      </c>
      <c r="F9" s="14">
        <v>32595</v>
      </c>
      <c r="G9" s="14">
        <v>38088</v>
      </c>
      <c r="H9" s="14">
        <v>17043</v>
      </c>
      <c r="I9" s="14">
        <v>22136</v>
      </c>
      <c r="J9" s="12">
        <f aca="true" t="shared" si="2" ref="J9:J15">SUM(B9:I9)</f>
        <v>242648</v>
      </c>
    </row>
    <row r="10" spans="1:10" ht="15.75">
      <c r="A10" s="15" t="s">
        <v>24</v>
      </c>
      <c r="B10" s="14">
        <f>+B9-B11</f>
        <v>30915</v>
      </c>
      <c r="C10" s="14">
        <f aca="true" t="shared" si="3" ref="C10:I10">+C9-C11</f>
        <v>31263</v>
      </c>
      <c r="D10" s="14">
        <f t="shared" si="3"/>
        <v>32541</v>
      </c>
      <c r="E10" s="14">
        <f t="shared" si="3"/>
        <v>38067</v>
      </c>
      <c r="F10" s="14">
        <f t="shared" si="3"/>
        <v>32595</v>
      </c>
      <c r="G10" s="14">
        <f t="shared" si="3"/>
        <v>38088</v>
      </c>
      <c r="H10" s="14">
        <f t="shared" si="3"/>
        <v>17043</v>
      </c>
      <c r="I10" s="14">
        <f t="shared" si="3"/>
        <v>22136</v>
      </c>
      <c r="J10" s="12">
        <f t="shared" si="2"/>
        <v>242648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273070</v>
      </c>
      <c r="C12" s="14">
        <f aca="true" t="shared" si="4" ref="C12:I12">C13+C14+C15</f>
        <v>225976</v>
      </c>
      <c r="D12" s="14">
        <f t="shared" si="4"/>
        <v>348987</v>
      </c>
      <c r="E12" s="14">
        <f t="shared" si="4"/>
        <v>424497</v>
      </c>
      <c r="F12" s="14">
        <f t="shared" si="4"/>
        <v>239475</v>
      </c>
      <c r="G12" s="14">
        <f t="shared" si="4"/>
        <v>408989</v>
      </c>
      <c r="H12" s="14">
        <f t="shared" si="4"/>
        <v>195651</v>
      </c>
      <c r="I12" s="14">
        <f t="shared" si="4"/>
        <v>147938</v>
      </c>
      <c r="J12" s="12">
        <f t="shared" si="2"/>
        <v>2264583</v>
      </c>
    </row>
    <row r="13" spans="1:10" ht="15.75">
      <c r="A13" s="15" t="s">
        <v>27</v>
      </c>
      <c r="B13" s="14">
        <v>109292</v>
      </c>
      <c r="C13" s="14">
        <v>91879</v>
      </c>
      <c r="D13" s="14">
        <v>143592</v>
      </c>
      <c r="E13" s="14">
        <v>173668</v>
      </c>
      <c r="F13" s="14">
        <v>102805</v>
      </c>
      <c r="G13" s="14">
        <v>174453</v>
      </c>
      <c r="H13" s="14">
        <v>82047</v>
      </c>
      <c r="I13" s="14">
        <v>62134</v>
      </c>
      <c r="J13" s="12">
        <f t="shared" si="2"/>
        <v>939870</v>
      </c>
    </row>
    <row r="14" spans="1:10" ht="15.75">
      <c r="A14" s="15" t="s">
        <v>28</v>
      </c>
      <c r="B14" s="14">
        <v>118003</v>
      </c>
      <c r="C14" s="14">
        <v>92433</v>
      </c>
      <c r="D14" s="14">
        <v>151612</v>
      </c>
      <c r="E14" s="14">
        <v>179010</v>
      </c>
      <c r="F14" s="14">
        <v>97438</v>
      </c>
      <c r="G14" s="14">
        <v>173076</v>
      </c>
      <c r="H14" s="14">
        <v>83317</v>
      </c>
      <c r="I14" s="14">
        <v>65999</v>
      </c>
      <c r="J14" s="12">
        <f t="shared" si="2"/>
        <v>960888</v>
      </c>
    </row>
    <row r="15" spans="1:10" ht="15.75">
      <c r="A15" s="15" t="s">
        <v>29</v>
      </c>
      <c r="B15" s="14">
        <v>45775</v>
      </c>
      <c r="C15" s="14">
        <v>41664</v>
      </c>
      <c r="D15" s="14">
        <v>53783</v>
      </c>
      <c r="E15" s="14">
        <v>71819</v>
      </c>
      <c r="F15" s="14">
        <v>39232</v>
      </c>
      <c r="G15" s="14">
        <v>61460</v>
      </c>
      <c r="H15" s="14">
        <v>30287</v>
      </c>
      <c r="I15" s="14">
        <v>19805</v>
      </c>
      <c r="J15" s="12">
        <f t="shared" si="2"/>
        <v>363825</v>
      </c>
    </row>
    <row r="16" spans="1:10" ht="15.75">
      <c r="A16" s="17" t="s">
        <v>30</v>
      </c>
      <c r="B16" s="18">
        <f>B17+B18+B19</f>
        <v>186070</v>
      </c>
      <c r="C16" s="18">
        <f aca="true" t="shared" si="5" ref="C16:I16">C17+C18+C19</f>
        <v>126992</v>
      </c>
      <c r="D16" s="18">
        <f t="shared" si="5"/>
        <v>148544</v>
      </c>
      <c r="E16" s="18">
        <f t="shared" si="5"/>
        <v>224633</v>
      </c>
      <c r="F16" s="18">
        <f t="shared" si="5"/>
        <v>148071</v>
      </c>
      <c r="G16" s="18">
        <f t="shared" si="5"/>
        <v>249320</v>
      </c>
      <c r="H16" s="18">
        <f t="shared" si="5"/>
        <v>149970</v>
      </c>
      <c r="I16" s="18">
        <f t="shared" si="5"/>
        <v>94395</v>
      </c>
      <c r="J16" s="12">
        <f aca="true" t="shared" si="6" ref="J16:J22">SUM(B16:I16)</f>
        <v>1327995</v>
      </c>
    </row>
    <row r="17" spans="1:10" ht="18.75" customHeight="1">
      <c r="A17" s="13" t="s">
        <v>31</v>
      </c>
      <c r="B17" s="14">
        <v>83977</v>
      </c>
      <c r="C17" s="14">
        <v>61117</v>
      </c>
      <c r="D17" s="14">
        <v>71388</v>
      </c>
      <c r="E17" s="14">
        <v>105474</v>
      </c>
      <c r="F17" s="14">
        <v>73719</v>
      </c>
      <c r="G17" s="14">
        <v>121532</v>
      </c>
      <c r="H17" s="14">
        <v>72162</v>
      </c>
      <c r="I17" s="14">
        <v>45526</v>
      </c>
      <c r="J17" s="12">
        <f t="shared" si="6"/>
        <v>634895</v>
      </c>
    </row>
    <row r="18" spans="1:10" ht="18.75" customHeight="1">
      <c r="A18" s="13" t="s">
        <v>32</v>
      </c>
      <c r="B18" s="14">
        <v>74975</v>
      </c>
      <c r="C18" s="14">
        <v>46328</v>
      </c>
      <c r="D18" s="14">
        <v>55990</v>
      </c>
      <c r="E18" s="14">
        <v>84150</v>
      </c>
      <c r="F18" s="14">
        <v>54567</v>
      </c>
      <c r="G18" s="14">
        <v>94773</v>
      </c>
      <c r="H18" s="14">
        <v>58720</v>
      </c>
      <c r="I18" s="14">
        <v>38310</v>
      </c>
      <c r="J18" s="12">
        <f t="shared" si="6"/>
        <v>507813</v>
      </c>
    </row>
    <row r="19" spans="1:10" ht="18.75" customHeight="1">
      <c r="A19" s="13" t="s">
        <v>33</v>
      </c>
      <c r="B19" s="14">
        <v>27118</v>
      </c>
      <c r="C19" s="14">
        <v>19547</v>
      </c>
      <c r="D19" s="14">
        <v>21166</v>
      </c>
      <c r="E19" s="14">
        <v>35009</v>
      </c>
      <c r="F19" s="14">
        <v>19785</v>
      </c>
      <c r="G19" s="14">
        <v>33015</v>
      </c>
      <c r="H19" s="14">
        <v>19088</v>
      </c>
      <c r="I19" s="14">
        <v>10559</v>
      </c>
      <c r="J19" s="12">
        <f t="shared" si="6"/>
        <v>185287</v>
      </c>
    </row>
    <row r="20" spans="1:10" ht="18.75" customHeight="1">
      <c r="A20" s="17" t="s">
        <v>34</v>
      </c>
      <c r="B20" s="14">
        <f>B21+B22</f>
        <v>59391</v>
      </c>
      <c r="C20" s="14">
        <f aca="true" t="shared" si="7" ref="C20:I20">C21+C22</f>
        <v>48897</v>
      </c>
      <c r="D20" s="14">
        <f t="shared" si="7"/>
        <v>72176</v>
      </c>
      <c r="E20" s="14">
        <f t="shared" si="7"/>
        <v>100860</v>
      </c>
      <c r="F20" s="14">
        <f t="shared" si="7"/>
        <v>56089</v>
      </c>
      <c r="G20" s="14">
        <f t="shared" si="7"/>
        <v>76727</v>
      </c>
      <c r="H20" s="14">
        <f t="shared" si="7"/>
        <v>34373</v>
      </c>
      <c r="I20" s="14">
        <f t="shared" si="7"/>
        <v>18938</v>
      </c>
      <c r="J20" s="12">
        <f t="shared" si="6"/>
        <v>467451</v>
      </c>
    </row>
    <row r="21" spans="1:10" ht="18.75" customHeight="1">
      <c r="A21" s="13" t="s">
        <v>35</v>
      </c>
      <c r="B21" s="14">
        <v>33853</v>
      </c>
      <c r="C21" s="14">
        <v>27871</v>
      </c>
      <c r="D21" s="14">
        <v>41140</v>
      </c>
      <c r="E21" s="14">
        <v>57490</v>
      </c>
      <c r="F21" s="14">
        <v>31971</v>
      </c>
      <c r="G21" s="14">
        <v>43734</v>
      </c>
      <c r="H21" s="14">
        <v>19593</v>
      </c>
      <c r="I21" s="14">
        <v>10795</v>
      </c>
      <c r="J21" s="12">
        <f t="shared" si="6"/>
        <v>266447</v>
      </c>
    </row>
    <row r="22" spans="1:10" ht="18.75" customHeight="1">
      <c r="A22" s="13" t="s">
        <v>36</v>
      </c>
      <c r="B22" s="14">
        <v>25538</v>
      </c>
      <c r="C22" s="14">
        <v>21026</v>
      </c>
      <c r="D22" s="14">
        <v>31036</v>
      </c>
      <c r="E22" s="14">
        <v>43370</v>
      </c>
      <c r="F22" s="14">
        <v>24118</v>
      </c>
      <c r="G22" s="14">
        <v>32993</v>
      </c>
      <c r="H22" s="14">
        <v>14780</v>
      </c>
      <c r="I22" s="14">
        <v>8143</v>
      </c>
      <c r="J22" s="12">
        <f t="shared" si="6"/>
        <v>201004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0.9594641003847512</v>
      </c>
      <c r="C28" s="23">
        <f aca="true" t="shared" si="8" ref="C28:I28">(((+C$8+C$16)*C$25)+(C$20*C$26))/C$7</f>
        <v>0.9642262003380063</v>
      </c>
      <c r="D28" s="23">
        <f t="shared" si="8"/>
        <v>0.9768460780276563</v>
      </c>
      <c r="E28" s="23">
        <f t="shared" si="8"/>
        <v>0.9758747019568381</v>
      </c>
      <c r="F28" s="23">
        <f t="shared" si="8"/>
        <v>0.9718394895323688</v>
      </c>
      <c r="G28" s="23">
        <f t="shared" si="8"/>
        <v>0.9737006547461985</v>
      </c>
      <c r="H28" s="23">
        <f t="shared" si="8"/>
        <v>0.9124524404526532</v>
      </c>
      <c r="I28" s="23">
        <f t="shared" si="8"/>
        <v>0.9777010977145941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1.5009856386419047</v>
      </c>
      <c r="C31" s="26">
        <f aca="true" t="shared" si="9" ref="C31:I31">C28*C30</f>
        <v>1.4831727413599214</v>
      </c>
      <c r="D31" s="26">
        <f t="shared" si="9"/>
        <v>1.518018805254978</v>
      </c>
      <c r="E31" s="26">
        <f t="shared" si="9"/>
        <v>1.5157285870793609</v>
      </c>
      <c r="F31" s="26">
        <f t="shared" si="9"/>
        <v>1.4690325723771287</v>
      </c>
      <c r="G31" s="26">
        <f t="shared" si="9"/>
        <v>1.542731317379877</v>
      </c>
      <c r="H31" s="26">
        <f t="shared" si="9"/>
        <v>1.6566486508858371</v>
      </c>
      <c r="I31" s="26">
        <f t="shared" si="9"/>
        <v>1.877674958160878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824710.56</v>
      </c>
      <c r="C37" s="29">
        <f aca="true" t="shared" si="12" ref="C37:I37">+C38+C39</f>
        <v>642403.64</v>
      </c>
      <c r="D37" s="29">
        <f t="shared" si="12"/>
        <v>914223.79</v>
      </c>
      <c r="E37" s="29">
        <f t="shared" si="12"/>
        <v>1194480.52</v>
      </c>
      <c r="F37" s="29">
        <f t="shared" si="12"/>
        <v>699597.38</v>
      </c>
      <c r="G37" s="29">
        <f t="shared" si="12"/>
        <v>1192722.61</v>
      </c>
      <c r="H37" s="29">
        <f t="shared" si="12"/>
        <v>657750.81</v>
      </c>
      <c r="I37" s="29">
        <f t="shared" si="12"/>
        <v>532146.23</v>
      </c>
      <c r="J37" s="29">
        <f t="shared" si="11"/>
        <v>6658035.540000001</v>
      </c>
      <c r="L37" s="43"/>
      <c r="M37" s="43"/>
    </row>
    <row r="38" spans="1:10" ht="15.75">
      <c r="A38" s="17" t="s">
        <v>73</v>
      </c>
      <c r="B38" s="30">
        <f>ROUND(+B7*B31,2)</f>
        <v>824710.56</v>
      </c>
      <c r="C38" s="30">
        <f aca="true" t="shared" si="13" ref="C38:I38">ROUND(+C7*C31,2)</f>
        <v>642403.64</v>
      </c>
      <c r="D38" s="30">
        <f t="shared" si="13"/>
        <v>914223.79</v>
      </c>
      <c r="E38" s="30">
        <f t="shared" si="13"/>
        <v>1194480.52</v>
      </c>
      <c r="F38" s="30">
        <f t="shared" si="13"/>
        <v>699597.38</v>
      </c>
      <c r="G38" s="30">
        <f t="shared" si="13"/>
        <v>1192722.61</v>
      </c>
      <c r="H38" s="30">
        <f t="shared" si="13"/>
        <v>657750.81</v>
      </c>
      <c r="I38" s="30">
        <f t="shared" si="13"/>
        <v>532146.23</v>
      </c>
      <c r="J38" s="30">
        <f>SUM(B38:I38)</f>
        <v>6658035.540000001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-99574.92000000001</v>
      </c>
      <c r="C41" s="31">
        <f t="shared" si="15"/>
        <v>-109495.79999999999</v>
      </c>
      <c r="D41" s="31">
        <f t="shared" si="15"/>
        <v>-93057.29000000001</v>
      </c>
      <c r="E41" s="31">
        <f t="shared" si="15"/>
        <v>-120968.48999999999</v>
      </c>
      <c r="F41" s="31">
        <f t="shared" si="15"/>
        <v>-91977.34999999999</v>
      </c>
      <c r="G41" s="31">
        <f t="shared" si="15"/>
        <v>-139227.01</v>
      </c>
      <c r="H41" s="31">
        <f t="shared" si="15"/>
        <v>-68994.49</v>
      </c>
      <c r="I41" s="31">
        <f t="shared" si="15"/>
        <v>-66358.73000000001</v>
      </c>
      <c r="J41" s="31">
        <f t="shared" si="15"/>
        <v>-789654.08</v>
      </c>
      <c r="L41" s="43"/>
    </row>
    <row r="42" spans="1:12" ht="15.75">
      <c r="A42" s="17" t="s">
        <v>44</v>
      </c>
      <c r="B42" s="32">
        <f>B43+B44</f>
        <v>-92745</v>
      </c>
      <c r="C42" s="32">
        <f aca="true" t="shared" si="16" ref="C42:I42">C43+C44</f>
        <v>-93789</v>
      </c>
      <c r="D42" s="32">
        <f t="shared" si="16"/>
        <v>-97623</v>
      </c>
      <c r="E42" s="32">
        <f t="shared" si="16"/>
        <v>-114201</v>
      </c>
      <c r="F42" s="32">
        <f t="shared" si="16"/>
        <v>-97785</v>
      </c>
      <c r="G42" s="32">
        <f t="shared" si="16"/>
        <v>-114264</v>
      </c>
      <c r="H42" s="32">
        <f t="shared" si="16"/>
        <v>-51129</v>
      </c>
      <c r="I42" s="32">
        <f t="shared" si="16"/>
        <v>-66408</v>
      </c>
      <c r="J42" s="31">
        <f t="shared" si="11"/>
        <v>-727944</v>
      </c>
      <c r="L42" s="43"/>
    </row>
    <row r="43" spans="1:12" ht="15.75">
      <c r="A43" s="13" t="s">
        <v>69</v>
      </c>
      <c r="B43" s="20">
        <f aca="true" t="shared" si="17" ref="B43:I43">ROUND(-B9*$D$3,2)</f>
        <v>-92745</v>
      </c>
      <c r="C43" s="20">
        <f t="shared" si="17"/>
        <v>-93789</v>
      </c>
      <c r="D43" s="20">
        <f t="shared" si="17"/>
        <v>-97623</v>
      </c>
      <c r="E43" s="20">
        <f t="shared" si="17"/>
        <v>-114201</v>
      </c>
      <c r="F43" s="20">
        <f t="shared" si="17"/>
        <v>-97785</v>
      </c>
      <c r="G43" s="20">
        <f t="shared" si="17"/>
        <v>-114264</v>
      </c>
      <c r="H43" s="20">
        <f t="shared" si="17"/>
        <v>-51129</v>
      </c>
      <c r="I43" s="20">
        <f t="shared" si="17"/>
        <v>-66408</v>
      </c>
      <c r="J43" s="56">
        <f t="shared" si="11"/>
        <v>-727944</v>
      </c>
      <c r="L43" s="42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2"/>
    </row>
    <row r="45" spans="1:12" ht="15.75">
      <c r="A45" s="17" t="s">
        <v>45</v>
      </c>
      <c r="B45" s="32">
        <f aca="true" t="shared" si="19" ref="B45:J45">SUM(B46:B50)</f>
        <v>-24519.29</v>
      </c>
      <c r="C45" s="32">
        <f t="shared" si="19"/>
        <v>-29072.4</v>
      </c>
      <c r="D45" s="32">
        <f t="shared" si="19"/>
        <v>-14954.5</v>
      </c>
      <c r="E45" s="32">
        <f t="shared" si="19"/>
        <v>-31707.28</v>
      </c>
      <c r="F45" s="32">
        <f t="shared" si="19"/>
        <v>-8824.26</v>
      </c>
      <c r="G45" s="32">
        <f t="shared" si="19"/>
        <v>-50802.84</v>
      </c>
      <c r="H45" s="32">
        <f t="shared" si="19"/>
        <v>-32453.27</v>
      </c>
      <c r="I45" s="32">
        <f t="shared" si="19"/>
        <v>-11243.54</v>
      </c>
      <c r="J45" s="32">
        <f t="shared" si="19"/>
        <v>-203577.38</v>
      </c>
      <c r="L45" s="42"/>
    </row>
    <row r="46" spans="1:10" ht="15.75">
      <c r="A46" s="13" t="s">
        <v>62</v>
      </c>
      <c r="B46" s="27">
        <v>-24519.29</v>
      </c>
      <c r="C46" s="27">
        <v>-29072.4</v>
      </c>
      <c r="D46" s="27">
        <v>-14954.5</v>
      </c>
      <c r="E46" s="27">
        <v>-31707.28</v>
      </c>
      <c r="F46" s="27">
        <v>-8824.26</v>
      </c>
      <c r="G46" s="27">
        <v>-50802.84</v>
      </c>
      <c r="H46" s="27">
        <v>-32453.27</v>
      </c>
      <c r="I46" s="27">
        <v>-11243.54</v>
      </c>
      <c r="J46" s="27">
        <f t="shared" si="11"/>
        <v>-203577.38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92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725135.64</v>
      </c>
      <c r="C53" s="35">
        <f t="shared" si="20"/>
        <v>532907.8400000001</v>
      </c>
      <c r="D53" s="35">
        <f t="shared" si="20"/>
        <v>821166.5</v>
      </c>
      <c r="E53" s="35">
        <f t="shared" si="20"/>
        <v>1073512.03</v>
      </c>
      <c r="F53" s="35">
        <f t="shared" si="20"/>
        <v>607620.03</v>
      </c>
      <c r="G53" s="35">
        <f t="shared" si="20"/>
        <v>1053495.6</v>
      </c>
      <c r="H53" s="35">
        <f t="shared" si="20"/>
        <v>588756.3200000001</v>
      </c>
      <c r="I53" s="35">
        <f t="shared" si="20"/>
        <v>465787.5</v>
      </c>
      <c r="J53" s="35">
        <f>SUM(B53:I53)</f>
        <v>5868381.460000001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5868381.460000001</v>
      </c>
      <c r="L56" s="43"/>
    </row>
    <row r="57" spans="1:10" ht="17.25" customHeight="1">
      <c r="A57" s="17" t="s">
        <v>48</v>
      </c>
      <c r="B57" s="45">
        <v>100198.21</v>
      </c>
      <c r="C57" s="45">
        <v>108845.6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209043.81</v>
      </c>
    </row>
    <row r="58" spans="1:10" ht="17.25" customHeight="1">
      <c r="A58" s="17" t="s">
        <v>54</v>
      </c>
      <c r="B58" s="45">
        <v>333328.92</v>
      </c>
      <c r="C58" s="45">
        <v>237557.04</v>
      </c>
      <c r="D58" s="44">
        <v>0</v>
      </c>
      <c r="E58" s="45">
        <v>185047.44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755933.3999999999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81797.56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81797.56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104579.65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104579.65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43524.72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43524.72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40024.84</v>
      </c>
      <c r="E62" s="44">
        <v>0</v>
      </c>
      <c r="F62" s="45">
        <v>79201.16</v>
      </c>
      <c r="G62" s="44">
        <v>0</v>
      </c>
      <c r="H62" s="44">
        <v>0</v>
      </c>
      <c r="I62" s="44">
        <v>0</v>
      </c>
      <c r="J62" s="35">
        <f t="shared" si="21"/>
        <v>119226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57603.77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57603.77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75614.9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75614.9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16247.86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16247.86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243956.09</v>
      </c>
      <c r="G66" s="44">
        <v>0</v>
      </c>
      <c r="H66" s="44">
        <v>0</v>
      </c>
      <c r="I66" s="44">
        <v>0</v>
      </c>
      <c r="J66" s="35">
        <f t="shared" si="21"/>
        <v>243956.09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186148.69</v>
      </c>
      <c r="H67" s="45">
        <v>173156.43</v>
      </c>
      <c r="I67" s="44">
        <v>0</v>
      </c>
      <c r="J67" s="32">
        <f t="shared" si="21"/>
        <v>359305.12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265770.45</v>
      </c>
      <c r="H68" s="44">
        <v>0</v>
      </c>
      <c r="I68" s="44">
        <v>0</v>
      </c>
      <c r="J68" s="35">
        <f t="shared" si="21"/>
        <v>265770.45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132298.14</v>
      </c>
      <c r="J69" s="32">
        <f t="shared" si="21"/>
        <v>132298.14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126734.49</v>
      </c>
      <c r="J70" s="35">
        <f t="shared" si="21"/>
        <v>126734.49</v>
      </c>
    </row>
    <row r="71" spans="1:10" ht="17.25" customHeight="1">
      <c r="A71" s="41" t="s">
        <v>67</v>
      </c>
      <c r="B71" s="39">
        <v>291608.51</v>
      </c>
      <c r="C71" s="39">
        <v>186505.2</v>
      </c>
      <c r="D71" s="39">
        <v>551239.74</v>
      </c>
      <c r="E71" s="39">
        <v>738998.06</v>
      </c>
      <c r="F71" s="39">
        <v>284462.78</v>
      </c>
      <c r="G71" s="39">
        <v>601576.46</v>
      </c>
      <c r="H71" s="39">
        <v>415599.89</v>
      </c>
      <c r="I71" s="39">
        <v>206754.86</v>
      </c>
      <c r="J71" s="39">
        <f>SUM(B71:I71)</f>
        <v>3276745.5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1.589721204488207</v>
      </c>
      <c r="C75" s="54">
        <v>1.5604469766253883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1.480069314813399</v>
      </c>
      <c r="C76" s="54">
        <v>1.4530888801213766</v>
      </c>
      <c r="D76" s="54"/>
      <c r="E76" s="54">
        <v>1.605068738879619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1.420628055206636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1.496590766472434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1.8334299885011291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1.7067045954123459</v>
      </c>
      <c r="E80" s="54">
        <v>0</v>
      </c>
      <c r="F80" s="54">
        <v>1.519446256187717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1.37891094838442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1.533208132581582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1.7005091433662864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1.4593141863884207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1.4834803899515936</v>
      </c>
      <c r="H85" s="54">
        <v>1.6566486498739412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1.6229035537320884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1.8363181994567328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1.901315609975212</v>
      </c>
      <c r="J88" s="39"/>
    </row>
    <row r="89" spans="1:10" ht="54.75" customHeight="1">
      <c r="A89" s="64" t="s">
        <v>94</v>
      </c>
      <c r="B89" s="65"/>
      <c r="C89" s="65"/>
      <c r="D89" s="65"/>
      <c r="E89" s="65"/>
      <c r="F89" s="65"/>
      <c r="G89" s="65"/>
      <c r="H89" s="65"/>
      <c r="I89" s="65"/>
      <c r="J89" s="65"/>
    </row>
    <row r="90" ht="23.25" customHeight="1">
      <c r="A90" s="49" t="s">
        <v>93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2013-10-16T18:52:13Z</cp:lastPrinted>
  <dcterms:created xsi:type="dcterms:W3CDTF">2012-11-28T17:54:39Z</dcterms:created>
  <dcterms:modified xsi:type="dcterms:W3CDTF">2013-10-16T18:56:58Z</dcterms:modified>
  <cp:category/>
  <cp:version/>
  <cp:contentType/>
  <cp:contentStatus/>
</cp:coreProperties>
</file>