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<sst xmlns="http://schemas.openxmlformats.org/spreadsheetml/2006/main" count="95" uniqueCount="95">
  <si>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</si>
  <si>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</si>
  <si>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</si>
  <si>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</si>
  <si>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</si>
  <si>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</si>
  <si>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</si>
  <si>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</si>
  <si>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</si>
  <si>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</si>
  <si>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</si>
  <si>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</si>
  <si>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</si>
  <si>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</si>
  <si>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</si>
  <si>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</si>
  <si>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</si>
  <si>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</si>
  <si>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</si>
  <si>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</si>
  <si>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</si>
  <si>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</si>
  <si>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</si>
  <si>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</si>
  <si>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</si>
  <si>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</si>
  <si>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</si>
  <si>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</si>
  <si>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</si>
  <si>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</si>
  <si>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</si>
  <si>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</si>
  <si>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</si>
  <si>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</si>
  <si>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</si>
  <si>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</si>
  <si>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</si>
  <si>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</si>
  <si>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</si>
  <si>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</si>
  <si>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</si>
  <si>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</si>
  <si>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</si>
  <si>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</si>
  <si>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</si>
  <si>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</si>
  <si>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</si>
  <si>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</si>
  <si>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</si>
  <si>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</si>
  <si>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</si>
  <si>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</si>
  <si>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</si>
  <si>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</si>
  <si>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</si>
  <si>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</si>
  <si>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</si>
  <si>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</si>
  <si>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</si>
  <si>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</si>
  <si>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</si>
  <si>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</si>
  <si>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</si>
  <si>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</si>
  <si>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</si>
  <si>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</si>
  <si>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</si>
  <si>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</si>
  <si>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</si>
  <si>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</si>
  <si>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</si>
  <si>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</si>
  <si>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</si>
  <si>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</si>
  <si>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</si>
  <si>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</si>
  <si>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</si>
  <si>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</si>
  <si>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</si>
  <si>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</si>
  <si>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</si>
  <si>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</si>
  <si>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</si>
  <si>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</si>
  <si>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</si>
  <si>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</si>
  <si>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</si>
  <si>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</si>
  <si>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</si>
  <si>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</si>
  <si>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09/10/13 - VENCIMENTO 16/10/13</t>
  </si>
  <si>
    <t>10. Tarifa de Remuneração Líquida Por Passageiro (2)</t>
  </si>
  <si>
    <t>7.3. Revisão de Remuneração pelo Transporte Coletivo (1)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</si>
  <si>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</si>
  <si>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úteis. Inclui, ainda, revisão de tarifa de reequilíbrio contratual da área 4.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</si>
</sst>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821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821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821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90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B8+B16+B20</f>
        <v>550531</v>
      </c>
      <c r="C7" s="10">
        <f aca="true" t="shared" si="0" ref="C7:I7">C8+C16+C20</f>
        <v>432910</v>
      </c>
      <c r="D7" s="10">
        <f t="shared" si="0"/>
        <v>605768</v>
      </c>
      <c r="E7" s="10">
        <f t="shared" si="0"/>
        <v>787778</v>
      </c>
      <c r="F7" s="10">
        <f t="shared" si="0"/>
        <v>481686</v>
      </c>
      <c r="G7" s="10">
        <f t="shared" si="0"/>
        <v>774786</v>
      </c>
      <c r="H7" s="10">
        <f t="shared" si="0"/>
        <v>396568</v>
      </c>
      <c r="I7" s="10">
        <f t="shared" si="0"/>
        <v>280208</v>
      </c>
      <c r="J7" s="10">
        <f>+J8+J16+J20</f>
        <v>4310235</v>
      </c>
      <c r="L7" s="42"/>
    </row>
    <row r="8" spans="1:10" ht="15.75">
      <c r="A8" s="11" t="s">
        <v>22</v>
      </c>
      <c r="B8" s="12">
        <f>+B9+B12</f>
        <v>303360</v>
      </c>
      <c r="C8" s="12">
        <f>+C9+C12</f>
        <v>256599</v>
      </c>
      <c r="D8" s="12">
        <f aca="true" t="shared" si="1" ref="D8:I8">+D9+D12</f>
        <v>381571</v>
      </c>
      <c r="E8" s="12">
        <f t="shared" si="1"/>
        <v>459566</v>
      </c>
      <c r="F8" s="12">
        <f t="shared" si="1"/>
        <v>273804</v>
      </c>
      <c r="G8" s="12">
        <f t="shared" si="1"/>
        <v>446732</v>
      </c>
      <c r="H8" s="12">
        <f t="shared" si="1"/>
        <v>210896</v>
      </c>
      <c r="I8" s="12">
        <f t="shared" si="1"/>
        <v>168895</v>
      </c>
      <c r="J8" s="12">
        <f>SUM(B8:I8)</f>
        <v>2501423</v>
      </c>
    </row>
    <row r="9" spans="1:10" ht="15.75">
      <c r="A9" s="13" t="s">
        <v>23</v>
      </c>
      <c r="B9" s="14">
        <v>31067</v>
      </c>
      <c r="C9" s="14">
        <v>30843</v>
      </c>
      <c r="D9" s="14">
        <v>33082</v>
      </c>
      <c r="E9" s="14">
        <v>37885</v>
      </c>
      <c r="F9" s="14">
        <v>32884</v>
      </c>
      <c r="G9" s="14">
        <v>38043</v>
      </c>
      <c r="H9" s="14">
        <v>17065</v>
      </c>
      <c r="I9" s="14">
        <v>21761</v>
      </c>
      <c r="J9" s="12">
        <f aca="true" t="shared" si="2" ref="J9:J15">SUM(B9:I9)</f>
        <v>242630</v>
      </c>
    </row>
    <row r="10" spans="1:10" ht="15.75">
      <c r="A10" s="15" t="s">
        <v>24</v>
      </c>
      <c r="B10" s="14">
        <f>+B9-B11</f>
        <v>31067</v>
      </c>
      <c r="C10" s="14">
        <f aca="true" t="shared" si="3" ref="C10:I10">+C9-C11</f>
        <v>30843</v>
      </c>
      <c r="D10" s="14">
        <f t="shared" si="3"/>
        <v>33082</v>
      </c>
      <c r="E10" s="14">
        <f t="shared" si="3"/>
        <v>37885</v>
      </c>
      <c r="F10" s="14">
        <f t="shared" si="3"/>
        <v>32884</v>
      </c>
      <c r="G10" s="14">
        <f t="shared" si="3"/>
        <v>38043</v>
      </c>
      <c r="H10" s="14">
        <f t="shared" si="3"/>
        <v>17065</v>
      </c>
      <c r="I10" s="14">
        <f t="shared" si="3"/>
        <v>21761</v>
      </c>
      <c r="J10" s="12">
        <f t="shared" si="2"/>
        <v>242630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272293</v>
      </c>
      <c r="C12" s="14">
        <f aca="true" t="shared" si="4" ref="C12:I12">C13+C14+C15</f>
        <v>225756</v>
      </c>
      <c r="D12" s="14">
        <f t="shared" si="4"/>
        <v>348489</v>
      </c>
      <c r="E12" s="14">
        <f t="shared" si="4"/>
        <v>421681</v>
      </c>
      <c r="F12" s="14">
        <f t="shared" si="4"/>
        <v>240920</v>
      </c>
      <c r="G12" s="14">
        <f t="shared" si="4"/>
        <v>408689</v>
      </c>
      <c r="H12" s="14">
        <f t="shared" si="4"/>
        <v>193831</v>
      </c>
      <c r="I12" s="14">
        <f t="shared" si="4"/>
        <v>147134</v>
      </c>
      <c r="J12" s="12">
        <f t="shared" si="2"/>
        <v>2258793</v>
      </c>
    </row>
    <row r="13" spans="1:10" ht="15.75">
      <c r="A13" s="15" t="s">
        <v>27</v>
      </c>
      <c r="B13" s="14">
        <v>108417</v>
      </c>
      <c r="C13" s="14">
        <v>91199</v>
      </c>
      <c r="D13" s="14">
        <v>142314</v>
      </c>
      <c r="E13" s="14">
        <v>172521</v>
      </c>
      <c r="F13" s="14">
        <v>103001</v>
      </c>
      <c r="G13" s="14">
        <v>173424</v>
      </c>
      <c r="H13" s="14">
        <v>81155</v>
      </c>
      <c r="I13" s="14">
        <v>61305</v>
      </c>
      <c r="J13" s="12">
        <f t="shared" si="2"/>
        <v>933336</v>
      </c>
    </row>
    <row r="14" spans="1:10" ht="15.75">
      <c r="A14" s="15" t="s">
        <v>28</v>
      </c>
      <c r="B14" s="14">
        <v>117814</v>
      </c>
      <c r="C14" s="14">
        <v>92324</v>
      </c>
      <c r="D14" s="14">
        <v>151860</v>
      </c>
      <c r="E14" s="14">
        <v>176949</v>
      </c>
      <c r="F14" s="14">
        <v>98651</v>
      </c>
      <c r="G14" s="14">
        <v>172782</v>
      </c>
      <c r="H14" s="14">
        <v>82705</v>
      </c>
      <c r="I14" s="14">
        <v>65616</v>
      </c>
      <c r="J14" s="12">
        <f t="shared" si="2"/>
        <v>958701</v>
      </c>
    </row>
    <row r="15" spans="1:10" ht="15.75">
      <c r="A15" s="15" t="s">
        <v>29</v>
      </c>
      <c r="B15" s="14">
        <v>46062</v>
      </c>
      <c r="C15" s="14">
        <v>42233</v>
      </c>
      <c r="D15" s="14">
        <v>54315</v>
      </c>
      <c r="E15" s="14">
        <v>72211</v>
      </c>
      <c r="F15" s="14">
        <v>39268</v>
      </c>
      <c r="G15" s="14">
        <v>62483</v>
      </c>
      <c r="H15" s="14">
        <v>29971</v>
      </c>
      <c r="I15" s="14">
        <v>20213</v>
      </c>
      <c r="J15" s="12">
        <f t="shared" si="2"/>
        <v>366756</v>
      </c>
    </row>
    <row r="16" spans="1:10" ht="15.75">
      <c r="A16" s="17" t="s">
        <v>30</v>
      </c>
      <c r="B16" s="18">
        <f>B17+B18+B19</f>
        <v>186549</v>
      </c>
      <c r="C16" s="18">
        <f aca="true" t="shared" si="5" ref="C16:I16">C17+C18+C19</f>
        <v>126040</v>
      </c>
      <c r="D16" s="18">
        <f t="shared" si="5"/>
        <v>148709</v>
      </c>
      <c r="E16" s="18">
        <f t="shared" si="5"/>
        <v>223965</v>
      </c>
      <c r="F16" s="18">
        <f t="shared" si="5"/>
        <v>149528</v>
      </c>
      <c r="G16" s="18">
        <f t="shared" si="5"/>
        <v>249169</v>
      </c>
      <c r="H16" s="18">
        <f t="shared" si="5"/>
        <v>149914</v>
      </c>
      <c r="I16" s="18">
        <f t="shared" si="5"/>
        <v>92640</v>
      </c>
      <c r="J16" s="12">
        <f aca="true" t="shared" si="6" ref="J16:J22">SUM(B16:I16)</f>
        <v>1326514</v>
      </c>
    </row>
    <row r="17" spans="1:10" ht="18.75" customHeight="1">
      <c r="A17" s="13" t="s">
        <v>31</v>
      </c>
      <c r="B17" s="14">
        <v>84104</v>
      </c>
      <c r="C17" s="14">
        <v>60343</v>
      </c>
      <c r="D17" s="14">
        <v>71882</v>
      </c>
      <c r="E17" s="14">
        <v>105641</v>
      </c>
      <c r="F17" s="14">
        <v>74373</v>
      </c>
      <c r="G17" s="14">
        <v>121350</v>
      </c>
      <c r="H17" s="14">
        <v>71394</v>
      </c>
      <c r="I17" s="14">
        <v>44556</v>
      </c>
      <c r="J17" s="12">
        <f t="shared" si="6"/>
        <v>633643</v>
      </c>
    </row>
    <row r="18" spans="1:10" ht="18.75" customHeight="1">
      <c r="A18" s="13" t="s">
        <v>32</v>
      </c>
      <c r="B18" s="14">
        <v>75280</v>
      </c>
      <c r="C18" s="14">
        <v>46076</v>
      </c>
      <c r="D18" s="14">
        <v>55731</v>
      </c>
      <c r="E18" s="14">
        <v>83588</v>
      </c>
      <c r="F18" s="14">
        <v>55373</v>
      </c>
      <c r="G18" s="14">
        <v>94697</v>
      </c>
      <c r="H18" s="14">
        <v>59548</v>
      </c>
      <c r="I18" s="14">
        <v>37822</v>
      </c>
      <c r="J18" s="12">
        <f t="shared" si="6"/>
        <v>508115</v>
      </c>
    </row>
    <row r="19" spans="1:10" ht="18.75" customHeight="1">
      <c r="A19" s="13" t="s">
        <v>33</v>
      </c>
      <c r="B19" s="14">
        <v>27165</v>
      </c>
      <c r="C19" s="14">
        <v>19621</v>
      </c>
      <c r="D19" s="14">
        <v>21096</v>
      </c>
      <c r="E19" s="14">
        <v>34736</v>
      </c>
      <c r="F19" s="14">
        <v>19782</v>
      </c>
      <c r="G19" s="14">
        <v>33122</v>
      </c>
      <c r="H19" s="14">
        <v>18972</v>
      </c>
      <c r="I19" s="14">
        <v>10262</v>
      </c>
      <c r="J19" s="12">
        <f t="shared" si="6"/>
        <v>184756</v>
      </c>
    </row>
    <row r="20" spans="1:10" ht="18.75" customHeight="1">
      <c r="A20" s="17" t="s">
        <v>34</v>
      </c>
      <c r="B20" s="14">
        <f>B21+B22</f>
        <v>60622</v>
      </c>
      <c r="C20" s="14">
        <f aca="true" t="shared" si="7" ref="C20:I20">C21+C22</f>
        <v>50271</v>
      </c>
      <c r="D20" s="14">
        <f t="shared" si="7"/>
        <v>75488</v>
      </c>
      <c r="E20" s="14">
        <f t="shared" si="7"/>
        <v>104247</v>
      </c>
      <c r="F20" s="14">
        <f t="shared" si="7"/>
        <v>58354</v>
      </c>
      <c r="G20" s="14">
        <f t="shared" si="7"/>
        <v>78885</v>
      </c>
      <c r="H20" s="14">
        <f t="shared" si="7"/>
        <v>35758</v>
      </c>
      <c r="I20" s="14">
        <f t="shared" si="7"/>
        <v>18673</v>
      </c>
      <c r="J20" s="12">
        <f t="shared" si="6"/>
        <v>482298</v>
      </c>
    </row>
    <row r="21" spans="1:10" ht="18.75" customHeight="1">
      <c r="A21" s="13" t="s">
        <v>35</v>
      </c>
      <c r="B21" s="14">
        <v>34555</v>
      </c>
      <c r="C21" s="14">
        <v>28654</v>
      </c>
      <c r="D21" s="14">
        <v>43028</v>
      </c>
      <c r="E21" s="14">
        <v>59421</v>
      </c>
      <c r="F21" s="14">
        <v>33262</v>
      </c>
      <c r="G21" s="14">
        <v>44964</v>
      </c>
      <c r="H21" s="14">
        <v>20382</v>
      </c>
      <c r="I21" s="14">
        <v>10644</v>
      </c>
      <c r="J21" s="12">
        <f t="shared" si="6"/>
        <v>274910</v>
      </c>
    </row>
    <row r="22" spans="1:10" ht="18.75" customHeight="1">
      <c r="A22" s="13" t="s">
        <v>36</v>
      </c>
      <c r="B22" s="14">
        <v>26067</v>
      </c>
      <c r="C22" s="14">
        <v>21617</v>
      </c>
      <c r="D22" s="14">
        <v>32460</v>
      </c>
      <c r="E22" s="14">
        <v>44826</v>
      </c>
      <c r="F22" s="14">
        <v>25092</v>
      </c>
      <c r="G22" s="14">
        <v>33921</v>
      </c>
      <c r="H22" s="14">
        <v>15376</v>
      </c>
      <c r="I22" s="14">
        <v>8029</v>
      </c>
      <c r="J22" s="12">
        <f t="shared" si="6"/>
        <v>207388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0.9592126425214929</v>
      </c>
      <c r="C28" s="23">
        <f aca="true" t="shared" si="8" ref="C28:I28">(((+C$8+C$16)*C$25)+(C$20*C$26))/C$7</f>
        <v>0.9636088099143009</v>
      </c>
      <c r="D28" s="23">
        <f t="shared" si="8"/>
        <v>0.975924311617649</v>
      </c>
      <c r="E28" s="23">
        <f t="shared" si="8"/>
        <v>0.9750557143002216</v>
      </c>
      <c r="F28" s="23">
        <f t="shared" si="8"/>
        <v>0.9710341562760803</v>
      </c>
      <c r="G28" s="23">
        <f t="shared" si="8"/>
        <v>0.9730189691088894</v>
      </c>
      <c r="H28" s="23">
        <f t="shared" si="8"/>
        <v>0.9114289862016098</v>
      </c>
      <c r="I28" s="23">
        <f t="shared" si="8"/>
        <v>0.97772325843659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1.5005922579606235</v>
      </c>
      <c r="C31" s="26">
        <f aca="true" t="shared" si="9" ref="C31:I31">C28*C30</f>
        <v>1.4822230714101776</v>
      </c>
      <c r="D31" s="26">
        <f t="shared" si="9"/>
        <v>1.5165863802538266</v>
      </c>
      <c r="E31" s="26">
        <f t="shared" si="9"/>
        <v>1.5144565354511041</v>
      </c>
      <c r="F31" s="26">
        <f t="shared" si="9"/>
        <v>1.467815230626923</v>
      </c>
      <c r="G31" s="26">
        <f t="shared" si="9"/>
        <v>1.5416512546561245</v>
      </c>
      <c r="H31" s="26">
        <f t="shared" si="9"/>
        <v>1.654790467347643</v>
      </c>
      <c r="I31" s="26">
        <f t="shared" si="9"/>
        <v>1.8777175178274712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826122.56</v>
      </c>
      <c r="C37" s="29">
        <f aca="true" t="shared" si="12" ref="C37:I37">+C38+C39</f>
        <v>641669.19</v>
      </c>
      <c r="D37" s="29">
        <f t="shared" si="12"/>
        <v>918699.5</v>
      </c>
      <c r="E37" s="29">
        <f t="shared" si="12"/>
        <v>1193055.54</v>
      </c>
      <c r="F37" s="29">
        <f t="shared" si="12"/>
        <v>707026.05</v>
      </c>
      <c r="G37" s="29">
        <f t="shared" si="12"/>
        <v>1194449.81</v>
      </c>
      <c r="H37" s="29">
        <f t="shared" si="12"/>
        <v>656236.95</v>
      </c>
      <c r="I37" s="29">
        <f t="shared" si="12"/>
        <v>526151.47</v>
      </c>
      <c r="J37" s="29">
        <f t="shared" si="11"/>
        <v>6663411.07</v>
      </c>
      <c r="L37" s="43"/>
      <c r="M37" s="43"/>
    </row>
    <row r="38" spans="1:10" ht="15.75">
      <c r="A38" s="17" t="s">
        <v>73</v>
      </c>
      <c r="B38" s="30">
        <f>ROUND(+B7*B31,2)</f>
        <v>826122.56</v>
      </c>
      <c r="C38" s="30">
        <f aca="true" t="shared" si="13" ref="C38:I38">ROUND(+C7*C31,2)</f>
        <v>641669.19</v>
      </c>
      <c r="D38" s="30">
        <f t="shared" si="13"/>
        <v>918699.5</v>
      </c>
      <c r="E38" s="30">
        <f t="shared" si="13"/>
        <v>1193055.54</v>
      </c>
      <c r="F38" s="30">
        <f t="shared" si="13"/>
        <v>707026.05</v>
      </c>
      <c r="G38" s="30">
        <f t="shared" si="13"/>
        <v>1194449.81</v>
      </c>
      <c r="H38" s="30">
        <f t="shared" si="13"/>
        <v>656236.95</v>
      </c>
      <c r="I38" s="30">
        <f t="shared" si="13"/>
        <v>526151.47</v>
      </c>
      <c r="J38" s="30">
        <f>SUM(B38:I38)</f>
        <v>6663411.07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-100030.92000000001</v>
      </c>
      <c r="C41" s="31">
        <f t="shared" si="15"/>
        <v>-108235.79999999999</v>
      </c>
      <c r="D41" s="31">
        <f t="shared" si="15"/>
        <v>-94680.29000000001</v>
      </c>
      <c r="E41" s="31">
        <f t="shared" si="15"/>
        <v>-120422.45999999999</v>
      </c>
      <c r="F41" s="31">
        <f t="shared" si="15"/>
        <v>-92844.34999999999</v>
      </c>
      <c r="G41" s="31">
        <f t="shared" si="15"/>
        <v>-139092.01</v>
      </c>
      <c r="H41" s="31">
        <f t="shared" si="15"/>
        <v>-69060.49</v>
      </c>
      <c r="I41" s="31">
        <f t="shared" si="15"/>
        <v>-65233.73000000001</v>
      </c>
      <c r="J41" s="31">
        <f t="shared" si="15"/>
        <v>-789600.05</v>
      </c>
      <c r="L41" s="42"/>
    </row>
    <row r="42" spans="1:12" ht="15.75">
      <c r="A42" s="17" t="s">
        <v>44</v>
      </c>
      <c r="B42" s="32">
        <f>B43+B44</f>
        <v>-93201</v>
      </c>
      <c r="C42" s="32">
        <f aca="true" t="shared" si="16" ref="C42:I42">C43+C44</f>
        <v>-92529</v>
      </c>
      <c r="D42" s="32">
        <f t="shared" si="16"/>
        <v>-99246</v>
      </c>
      <c r="E42" s="32">
        <f t="shared" si="16"/>
        <v>-113655</v>
      </c>
      <c r="F42" s="32">
        <f t="shared" si="16"/>
        <v>-98652</v>
      </c>
      <c r="G42" s="32">
        <f t="shared" si="16"/>
        <v>-114129</v>
      </c>
      <c r="H42" s="32">
        <f t="shared" si="16"/>
        <v>-51195</v>
      </c>
      <c r="I42" s="32">
        <f t="shared" si="16"/>
        <v>-65283</v>
      </c>
      <c r="J42" s="31">
        <f t="shared" si="11"/>
        <v>-727890</v>
      </c>
      <c r="L42" s="42"/>
    </row>
    <row r="43" spans="1:12" ht="15.75">
      <c r="A43" s="13" t="s">
        <v>69</v>
      </c>
      <c r="B43" s="20">
        <f aca="true" t="shared" si="17" ref="B43:I43">ROUND(-B9*$D$3,2)</f>
        <v>-93201</v>
      </c>
      <c r="C43" s="20">
        <f t="shared" si="17"/>
        <v>-92529</v>
      </c>
      <c r="D43" s="20">
        <f t="shared" si="17"/>
        <v>-99246</v>
      </c>
      <c r="E43" s="20">
        <f t="shared" si="17"/>
        <v>-113655</v>
      </c>
      <c r="F43" s="20">
        <f t="shared" si="17"/>
        <v>-98652</v>
      </c>
      <c r="G43" s="20">
        <f t="shared" si="17"/>
        <v>-114129</v>
      </c>
      <c r="H43" s="20">
        <f t="shared" si="17"/>
        <v>-51195</v>
      </c>
      <c r="I43" s="20">
        <f t="shared" si="17"/>
        <v>-65283</v>
      </c>
      <c r="J43" s="57">
        <f t="shared" si="11"/>
        <v>-727890</v>
      </c>
      <c r="L43" s="42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-24519.29</v>
      </c>
      <c r="C45" s="32">
        <f t="shared" si="19"/>
        <v>-29072.4</v>
      </c>
      <c r="D45" s="32">
        <f t="shared" si="19"/>
        <v>-14954.5</v>
      </c>
      <c r="E45" s="32">
        <f t="shared" si="19"/>
        <v>-31707.28</v>
      </c>
      <c r="F45" s="32">
        <f t="shared" si="19"/>
        <v>-8824.26</v>
      </c>
      <c r="G45" s="32">
        <f t="shared" si="19"/>
        <v>-50802.84</v>
      </c>
      <c r="H45" s="32">
        <f t="shared" si="19"/>
        <v>-32453.27</v>
      </c>
      <c r="I45" s="32">
        <f t="shared" si="19"/>
        <v>-11243.54</v>
      </c>
      <c r="J45" s="32">
        <f t="shared" si="19"/>
        <v>-203577.38</v>
      </c>
      <c r="L45" s="50"/>
    </row>
    <row r="46" spans="1:10" ht="15.75">
      <c r="A46" s="13" t="s">
        <v>62</v>
      </c>
      <c r="B46" s="27">
        <v>-24519.29</v>
      </c>
      <c r="C46" s="27">
        <v>-29072.4</v>
      </c>
      <c r="D46" s="27">
        <v>-14954.5</v>
      </c>
      <c r="E46" s="27">
        <v>-31707.28</v>
      </c>
      <c r="F46" s="27">
        <v>-8824.26</v>
      </c>
      <c r="G46" s="27">
        <v>-50802.84</v>
      </c>
      <c r="H46" s="27">
        <v>-32453.27</v>
      </c>
      <c r="I46" s="27">
        <v>-11243.54</v>
      </c>
      <c r="J46" s="27">
        <f t="shared" si="11"/>
        <v>-203577.38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92</v>
      </c>
      <c r="B51" s="33">
        <v>17689.37</v>
      </c>
      <c r="C51" s="33">
        <v>13365.6</v>
      </c>
      <c r="D51" s="33">
        <v>19520.21</v>
      </c>
      <c r="E51" s="33">
        <v>24939.82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141867.33000000002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726091.64</v>
      </c>
      <c r="C53" s="35">
        <f t="shared" si="20"/>
        <v>533433.3899999999</v>
      </c>
      <c r="D53" s="35">
        <f t="shared" si="20"/>
        <v>824019.21</v>
      </c>
      <c r="E53" s="35">
        <f t="shared" si="20"/>
        <v>1072633.08</v>
      </c>
      <c r="F53" s="35">
        <f t="shared" si="20"/>
        <v>614181.7000000001</v>
      </c>
      <c r="G53" s="35">
        <f t="shared" si="20"/>
        <v>1055357.8</v>
      </c>
      <c r="H53" s="35">
        <f t="shared" si="20"/>
        <v>587176.46</v>
      </c>
      <c r="I53" s="35">
        <f t="shared" si="20"/>
        <v>460917.74</v>
      </c>
      <c r="J53" s="35">
        <f>SUM(B53:I53)</f>
        <v>5873811.0200000005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5873811.0200000005</v>
      </c>
      <c r="L56" s="43"/>
    </row>
    <row r="57" spans="1:10" ht="17.25" customHeight="1">
      <c r="A57" s="17" t="s">
        <v>48</v>
      </c>
      <c r="B57" s="45">
        <v>100676.42</v>
      </c>
      <c r="C57" s="45">
        <v>107468.4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208144.82</v>
      </c>
    </row>
    <row r="58" spans="1:10" ht="17.25" customHeight="1">
      <c r="A58" s="17" t="s">
        <v>54</v>
      </c>
      <c r="B58" s="45">
        <v>333806.7</v>
      </c>
      <c r="C58" s="45">
        <v>239459.79</v>
      </c>
      <c r="D58" s="44">
        <v>0</v>
      </c>
      <c r="E58" s="45">
        <v>325302.26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898568.75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84664.96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84664.96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101252.84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101252.84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43154.08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43154.08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43707.6</v>
      </c>
      <c r="E62" s="44">
        <v>0</v>
      </c>
      <c r="F62" s="45">
        <v>80944.73</v>
      </c>
      <c r="G62" s="44">
        <v>0</v>
      </c>
      <c r="H62" s="44">
        <v>0</v>
      </c>
      <c r="I62" s="44">
        <v>0</v>
      </c>
      <c r="J62" s="35">
        <f t="shared" si="21"/>
        <v>124652.32999999999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-162142.57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-162142.57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116475.06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116475.06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54000.27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54000.27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248774.19</v>
      </c>
      <c r="G66" s="44">
        <v>0</v>
      </c>
      <c r="H66" s="44">
        <v>0</v>
      </c>
      <c r="I66" s="44">
        <v>0</v>
      </c>
      <c r="J66" s="35">
        <f t="shared" si="21"/>
        <v>248774.19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188448.99</v>
      </c>
      <c r="H67" s="45">
        <v>171576.56</v>
      </c>
      <c r="I67" s="44">
        <v>0</v>
      </c>
      <c r="J67" s="32">
        <f t="shared" si="21"/>
        <v>360025.55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265332.35</v>
      </c>
      <c r="H68" s="44">
        <v>0</v>
      </c>
      <c r="I68" s="44">
        <v>0</v>
      </c>
      <c r="J68" s="35">
        <f t="shared" si="21"/>
        <v>265332.35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128557.46</v>
      </c>
      <c r="J69" s="32">
        <f t="shared" si="21"/>
        <v>128557.46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125605.43</v>
      </c>
      <c r="J70" s="35">
        <f t="shared" si="21"/>
        <v>125605.43</v>
      </c>
    </row>
    <row r="71" spans="1:10" ht="17.25" customHeight="1">
      <c r="A71" s="41" t="s">
        <v>67</v>
      </c>
      <c r="B71" s="39">
        <v>291608.51</v>
      </c>
      <c r="C71" s="39">
        <v>186505.2</v>
      </c>
      <c r="D71" s="39">
        <v>551239.74</v>
      </c>
      <c r="E71" s="39">
        <v>738998.06</v>
      </c>
      <c r="F71" s="39">
        <v>284462.78</v>
      </c>
      <c r="G71" s="39">
        <v>601576.46</v>
      </c>
      <c r="H71" s="39">
        <v>415599.89</v>
      </c>
      <c r="I71" s="39">
        <v>206754.86</v>
      </c>
      <c r="J71" s="39">
        <f>SUM(B71:I71)</f>
        <v>3276745.5</v>
      </c>
    </row>
    <row r="72" spans="1:10" ht="17.25" customHeight="1">
      <c r="A72" s="61"/>
      <c r="B72" s="62">
        <v>0</v>
      </c>
      <c r="C72" s="62">
        <v>0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5">
        <v>1.5895052612499165</v>
      </c>
      <c r="C75" s="55">
        <v>1.5608562862249244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75</v>
      </c>
      <c r="B76" s="55">
        <v>1.4796814057634147</v>
      </c>
      <c r="C76" s="55">
        <v>1.4521584943736987</v>
      </c>
      <c r="D76" s="55"/>
      <c r="E76" s="55">
        <v>1.6029878222289329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76</v>
      </c>
      <c r="B77" s="55">
        <v>0</v>
      </c>
      <c r="C77" s="55">
        <v>0</v>
      </c>
      <c r="D77" s="24">
        <v>1.4191347674543584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77</v>
      </c>
      <c r="B78" s="55">
        <v>0</v>
      </c>
      <c r="C78" s="55">
        <v>0</v>
      </c>
      <c r="D78" s="55">
        <v>1.4968070802264568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78</v>
      </c>
      <c r="B79" s="55">
        <v>0</v>
      </c>
      <c r="C79" s="55">
        <v>0</v>
      </c>
      <c r="D79" s="55">
        <v>1.8366605834331728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79</v>
      </c>
      <c r="B80" s="55">
        <v>0</v>
      </c>
      <c r="C80" s="55">
        <v>0</v>
      </c>
      <c r="D80" s="55">
        <v>1.684198016006134</v>
      </c>
      <c r="E80" s="55">
        <v>0</v>
      </c>
      <c r="F80" s="55">
        <v>1.517431158914778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80</v>
      </c>
      <c r="B81" s="55">
        <v>0</v>
      </c>
      <c r="C81" s="55">
        <v>0</v>
      </c>
      <c r="D81" s="55">
        <v>0</v>
      </c>
      <c r="E81" s="55">
        <v>1.377753702328426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81</v>
      </c>
      <c r="B82" s="55">
        <v>0</v>
      </c>
      <c r="C82" s="55">
        <v>0</v>
      </c>
      <c r="D82" s="55">
        <v>0</v>
      </c>
      <c r="E82" s="55">
        <v>1.5336082659478887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82</v>
      </c>
      <c r="B83" s="55">
        <v>0</v>
      </c>
      <c r="C83" s="55">
        <v>0</v>
      </c>
      <c r="D83" s="55">
        <v>0</v>
      </c>
      <c r="E83" s="24">
        <v>1.6932261021751813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83</v>
      </c>
      <c r="B84" s="55">
        <v>0</v>
      </c>
      <c r="C84" s="55">
        <v>0</v>
      </c>
      <c r="D84" s="55">
        <v>0</v>
      </c>
      <c r="E84" s="55">
        <v>0</v>
      </c>
      <c r="F84" s="55">
        <v>1.4581048790477726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84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1.4823863656687055</v>
      </c>
      <c r="H85" s="55">
        <v>1.6547904520788366</v>
      </c>
      <c r="I85" s="55">
        <v>0</v>
      </c>
      <c r="J85" s="32"/>
    </row>
    <row r="86" spans="1:10" ht="15.75">
      <c r="A86" s="17" t="s">
        <v>85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1.6226039319152057</v>
      </c>
      <c r="H86" s="55">
        <v>0</v>
      </c>
      <c r="I86" s="55">
        <v>0</v>
      </c>
      <c r="J86" s="35"/>
    </row>
    <row r="87" spans="1:10" ht="15.75">
      <c r="A87" s="17" t="s">
        <v>86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1.8363598475827578</v>
      </c>
      <c r="J87" s="32"/>
    </row>
    <row r="88" spans="1:10" ht="15.75">
      <c r="A88" s="41" t="s">
        <v>87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1.9009456507200497</v>
      </c>
      <c r="J88" s="39"/>
    </row>
    <row r="89" spans="1:10" ht="36.75" customHeight="1">
      <c r="A89" s="59" t="s">
        <v>94</v>
      </c>
      <c r="B89" s="60"/>
      <c r="C89" s="60"/>
      <c r="D89" s="60"/>
      <c r="E89" s="60"/>
      <c r="F89" s="60"/>
      <c r="G89" s="60"/>
      <c r="H89" s="60"/>
      <c r="I89" s="60"/>
      <c r="J89" s="60"/>
    </row>
    <row r="90" ht="24" customHeight="1">
      <c r="A90" s="49" t="s">
        <v>93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2013-10-15T21:08:41Z</dcterms:modified>
  <cp:category/>
  <cp:version/>
  <cp:contentType/>
  <cp:contentStatus/>
</cp:coreProperties>
</file>