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<sst xmlns="http://schemas.openxmlformats.org/spreadsheetml/2006/main" count="95" uniqueCount="95">
  <si>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</si>
  <si>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</si>
  <si>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</si>
  <si>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</si>
  <si>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</si>
  <si>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</si>
  <si>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</si>
  <si>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</si>
  <si>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</si>
  <si>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</si>
  <si>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</si>
  <si>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</si>
  <si>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</si>
  <si>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</si>
  <si>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</si>
  <si>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</si>
  <si>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</si>
  <si>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</si>
  <si>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</si>
  <si>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</si>
  <si>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</si>
  <si>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</si>
  <si>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</si>
  <si>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</si>
  <si>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</si>
  <si>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</si>
  <si>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</si>
  <si>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</si>
  <si>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</si>
  <si>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</si>
  <si>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</si>
  <si>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</si>
  <si>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</si>
  <si>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</si>
  <si>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</si>
  <si>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</si>
  <si>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</si>
  <si>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</si>
  <si>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</si>
  <si>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</si>
  <si>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</si>
  <si>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</si>
  <si>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</si>
  <si>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</si>
  <si>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</si>
  <si>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</si>
  <si>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</si>
  <si>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</si>
  <si>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</si>
  <si>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</si>
  <si>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</si>
  <si>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</si>
  <si>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</si>
  <si>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</si>
  <si>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</si>
  <si>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</si>
  <si>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</si>
  <si>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</si>
  <si>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</si>
  <si>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</si>
  <si>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</si>
  <si>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</si>
  <si>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</si>
  <si>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</si>
  <si>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</si>
  <si>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</si>
  <si>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</si>
  <si>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</si>
  <si>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</si>
  <si>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</si>
  <si>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</si>
  <si>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</si>
  <si>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</si>
  <si>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</si>
  <si>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</si>
  <si>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</si>
  <si>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</si>
  <si>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</si>
  <si>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</si>
  <si>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</si>
  <si>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</si>
  <si>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</si>
  <si>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</si>
  <si>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</si>
  <si>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</si>
  <si>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</si>
  <si>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</si>
  <si>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</si>
  <si>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</si>
  <si>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</si>
  <si>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04/10/13 - VENCIMENTO 11/10/13</t>
  </si>
  <si>
    <t>10. Tarifa de Remuneração Líquida Por Passageiro (2)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</si>
  <si>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</si>
  <si>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</si>
  <si>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>7.3. Revisão de Remuneração pelo Transporte Coletivo (1)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</si>
</sst>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2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2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2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528267</v>
      </c>
      <c r="C7" s="10">
        <f aca="true" t="shared" si="0" ref="C7:I7">C8+C16+C20</f>
        <v>417332</v>
      </c>
      <c r="D7" s="10">
        <f t="shared" si="0"/>
        <v>590577</v>
      </c>
      <c r="E7" s="10">
        <f t="shared" si="0"/>
        <v>767815</v>
      </c>
      <c r="F7" s="10">
        <f t="shared" si="0"/>
        <v>459655</v>
      </c>
      <c r="G7" s="10">
        <f t="shared" si="0"/>
        <v>752602</v>
      </c>
      <c r="H7" s="10">
        <f t="shared" si="0"/>
        <v>380014</v>
      </c>
      <c r="I7" s="10">
        <f t="shared" si="0"/>
        <v>273553</v>
      </c>
      <c r="J7" s="10">
        <f>+J8+J16+J20</f>
        <v>4169815</v>
      </c>
      <c r="L7" s="42"/>
    </row>
    <row r="8" spans="1:10" ht="15.75">
      <c r="A8" s="11" t="s">
        <v>22</v>
      </c>
      <c r="B8" s="12">
        <f>+B9+B12</f>
        <v>294304</v>
      </c>
      <c r="C8" s="12">
        <f>+C9+C12</f>
        <v>249355</v>
      </c>
      <c r="D8" s="12">
        <f aca="true" t="shared" si="1" ref="D8:I8">+D9+D12</f>
        <v>375380</v>
      </c>
      <c r="E8" s="12">
        <f t="shared" si="1"/>
        <v>454034</v>
      </c>
      <c r="F8" s="12">
        <f t="shared" si="1"/>
        <v>263998</v>
      </c>
      <c r="G8" s="12">
        <f t="shared" si="1"/>
        <v>438569</v>
      </c>
      <c r="H8" s="12">
        <f t="shared" si="1"/>
        <v>202040</v>
      </c>
      <c r="I8" s="12">
        <f t="shared" si="1"/>
        <v>165270</v>
      </c>
      <c r="J8" s="12">
        <f>SUM(B8:I8)</f>
        <v>2442950</v>
      </c>
    </row>
    <row r="9" spans="1:10" ht="15.75">
      <c r="A9" s="13" t="s">
        <v>23</v>
      </c>
      <c r="B9" s="14">
        <v>33291</v>
      </c>
      <c r="C9" s="14">
        <v>33562</v>
      </c>
      <c r="D9" s="14">
        <v>35347</v>
      </c>
      <c r="E9" s="14">
        <v>41637</v>
      </c>
      <c r="F9" s="14">
        <v>35251</v>
      </c>
      <c r="G9" s="14">
        <v>40262</v>
      </c>
      <c r="H9" s="14">
        <v>17940</v>
      </c>
      <c r="I9" s="14">
        <v>22821</v>
      </c>
      <c r="J9" s="12">
        <f aca="true" t="shared" si="2" ref="J9:J15">SUM(B9:I9)</f>
        <v>260111</v>
      </c>
    </row>
    <row r="10" spans="1:10" ht="15.75">
      <c r="A10" s="15" t="s">
        <v>24</v>
      </c>
      <c r="B10" s="14">
        <f>+B9-B11</f>
        <v>33291</v>
      </c>
      <c r="C10" s="14">
        <f aca="true" t="shared" si="3" ref="C10:I10">+C9-C11</f>
        <v>33562</v>
      </c>
      <c r="D10" s="14">
        <f t="shared" si="3"/>
        <v>35347</v>
      </c>
      <c r="E10" s="14">
        <f t="shared" si="3"/>
        <v>41637</v>
      </c>
      <c r="F10" s="14">
        <f t="shared" si="3"/>
        <v>35251</v>
      </c>
      <c r="G10" s="14">
        <f t="shared" si="3"/>
        <v>40262</v>
      </c>
      <c r="H10" s="14">
        <f t="shared" si="3"/>
        <v>17940</v>
      </c>
      <c r="I10" s="14">
        <f t="shared" si="3"/>
        <v>22821</v>
      </c>
      <c r="J10" s="12">
        <f t="shared" si="2"/>
        <v>260111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261013</v>
      </c>
      <c r="C12" s="14">
        <f aca="true" t="shared" si="4" ref="C12:I12">C13+C14+C15</f>
        <v>215793</v>
      </c>
      <c r="D12" s="14">
        <f t="shared" si="4"/>
        <v>340033</v>
      </c>
      <c r="E12" s="14">
        <f t="shared" si="4"/>
        <v>412397</v>
      </c>
      <c r="F12" s="14">
        <f t="shared" si="4"/>
        <v>228747</v>
      </c>
      <c r="G12" s="14">
        <f t="shared" si="4"/>
        <v>398307</v>
      </c>
      <c r="H12" s="14">
        <f t="shared" si="4"/>
        <v>184100</v>
      </c>
      <c r="I12" s="14">
        <f t="shared" si="4"/>
        <v>142449</v>
      </c>
      <c r="J12" s="12">
        <f t="shared" si="2"/>
        <v>2182839</v>
      </c>
    </row>
    <row r="13" spans="1:10" ht="15.75">
      <c r="A13" s="15" t="s">
        <v>27</v>
      </c>
      <c r="B13" s="14">
        <v>106573</v>
      </c>
      <c r="C13" s="14">
        <v>89785</v>
      </c>
      <c r="D13" s="14">
        <v>141810</v>
      </c>
      <c r="E13" s="14">
        <v>171453</v>
      </c>
      <c r="F13" s="14">
        <v>99768</v>
      </c>
      <c r="G13" s="14">
        <v>172720</v>
      </c>
      <c r="H13" s="14">
        <v>79451</v>
      </c>
      <c r="I13" s="14">
        <v>60792</v>
      </c>
      <c r="J13" s="12">
        <f t="shared" si="2"/>
        <v>922352</v>
      </c>
    </row>
    <row r="14" spans="1:10" ht="15.75">
      <c r="A14" s="15" t="s">
        <v>28</v>
      </c>
      <c r="B14" s="14">
        <v>115909</v>
      </c>
      <c r="C14" s="14">
        <v>89716</v>
      </c>
      <c r="D14" s="14">
        <v>150671</v>
      </c>
      <c r="E14" s="14">
        <v>176785</v>
      </c>
      <c r="F14" s="14">
        <v>94986</v>
      </c>
      <c r="G14" s="14">
        <v>170806</v>
      </c>
      <c r="H14" s="14">
        <v>79884</v>
      </c>
      <c r="I14" s="14">
        <v>64395</v>
      </c>
      <c r="J14" s="12">
        <f t="shared" si="2"/>
        <v>943152</v>
      </c>
    </row>
    <row r="15" spans="1:10" ht="15.75">
      <c r="A15" s="15" t="s">
        <v>29</v>
      </c>
      <c r="B15" s="14">
        <v>38531</v>
      </c>
      <c r="C15" s="14">
        <v>36292</v>
      </c>
      <c r="D15" s="14">
        <v>47552</v>
      </c>
      <c r="E15" s="14">
        <v>64159</v>
      </c>
      <c r="F15" s="14">
        <v>33993</v>
      </c>
      <c r="G15" s="14">
        <v>54781</v>
      </c>
      <c r="H15" s="14">
        <v>24765</v>
      </c>
      <c r="I15" s="14">
        <v>17262</v>
      </c>
      <c r="J15" s="12">
        <f t="shared" si="2"/>
        <v>317335</v>
      </c>
    </row>
    <row r="16" spans="1:10" ht="15.75">
      <c r="A16" s="17" t="s">
        <v>30</v>
      </c>
      <c r="B16" s="18">
        <f>B17+B18+B19</f>
        <v>176997</v>
      </c>
      <c r="C16" s="18">
        <f aca="true" t="shared" si="5" ref="C16:I16">C17+C18+C19</f>
        <v>120681</v>
      </c>
      <c r="D16" s="18">
        <f t="shared" si="5"/>
        <v>143313</v>
      </c>
      <c r="E16" s="18">
        <f t="shared" si="5"/>
        <v>215092</v>
      </c>
      <c r="F16" s="18">
        <f t="shared" si="5"/>
        <v>141234</v>
      </c>
      <c r="G16" s="18">
        <f t="shared" si="5"/>
        <v>239250</v>
      </c>
      <c r="H16" s="18">
        <f t="shared" si="5"/>
        <v>144741</v>
      </c>
      <c r="I16" s="18">
        <f t="shared" si="5"/>
        <v>90258</v>
      </c>
      <c r="J16" s="12">
        <f aca="true" t="shared" si="6" ref="J16:J22">SUM(B16:I16)</f>
        <v>1271566</v>
      </c>
    </row>
    <row r="17" spans="1:10" ht="18.75" customHeight="1">
      <c r="A17" s="13" t="s">
        <v>31</v>
      </c>
      <c r="B17" s="14">
        <v>81120</v>
      </c>
      <c r="C17" s="14">
        <v>58452</v>
      </c>
      <c r="D17" s="14">
        <v>69958</v>
      </c>
      <c r="E17" s="14">
        <v>103461</v>
      </c>
      <c r="F17" s="14">
        <v>71225</v>
      </c>
      <c r="G17" s="14">
        <v>118423</v>
      </c>
      <c r="H17" s="14">
        <v>70680</v>
      </c>
      <c r="I17" s="14">
        <v>43641</v>
      </c>
      <c r="J17" s="12">
        <f t="shared" si="6"/>
        <v>616960</v>
      </c>
    </row>
    <row r="18" spans="1:10" ht="18.75" customHeight="1">
      <c r="A18" s="13" t="s">
        <v>32</v>
      </c>
      <c r="B18" s="14">
        <v>72451</v>
      </c>
      <c r="C18" s="14">
        <v>44366</v>
      </c>
      <c r="D18" s="14">
        <v>54509</v>
      </c>
      <c r="E18" s="14">
        <v>80512</v>
      </c>
      <c r="F18" s="14">
        <v>52839</v>
      </c>
      <c r="G18" s="14">
        <v>91098</v>
      </c>
      <c r="H18" s="14">
        <v>57389</v>
      </c>
      <c r="I18" s="14">
        <v>37118</v>
      </c>
      <c r="J18" s="12">
        <f t="shared" si="6"/>
        <v>490282</v>
      </c>
    </row>
    <row r="19" spans="1:10" ht="18.75" customHeight="1">
      <c r="A19" s="13" t="s">
        <v>33</v>
      </c>
      <c r="B19" s="14">
        <v>23426</v>
      </c>
      <c r="C19" s="14">
        <v>17863</v>
      </c>
      <c r="D19" s="14">
        <v>18846</v>
      </c>
      <c r="E19" s="14">
        <v>31119</v>
      </c>
      <c r="F19" s="14">
        <v>17170</v>
      </c>
      <c r="G19" s="14">
        <v>29729</v>
      </c>
      <c r="H19" s="14">
        <v>16672</v>
      </c>
      <c r="I19" s="14">
        <v>9499</v>
      </c>
      <c r="J19" s="12">
        <f t="shared" si="6"/>
        <v>164324</v>
      </c>
    </row>
    <row r="20" spans="1:10" ht="18.75" customHeight="1">
      <c r="A20" s="17" t="s">
        <v>34</v>
      </c>
      <c r="B20" s="14">
        <f>B21+B22</f>
        <v>56966</v>
      </c>
      <c r="C20" s="14">
        <f aca="true" t="shared" si="7" ref="C20:I20">C21+C22</f>
        <v>47296</v>
      </c>
      <c r="D20" s="14">
        <f t="shared" si="7"/>
        <v>71884</v>
      </c>
      <c r="E20" s="14">
        <f t="shared" si="7"/>
        <v>98689</v>
      </c>
      <c r="F20" s="14">
        <f t="shared" si="7"/>
        <v>54423</v>
      </c>
      <c r="G20" s="14">
        <f t="shared" si="7"/>
        <v>74783</v>
      </c>
      <c r="H20" s="14">
        <f t="shared" si="7"/>
        <v>33233</v>
      </c>
      <c r="I20" s="14">
        <f t="shared" si="7"/>
        <v>18025</v>
      </c>
      <c r="J20" s="12">
        <f t="shared" si="6"/>
        <v>455299</v>
      </c>
    </row>
    <row r="21" spans="1:10" ht="18.75" customHeight="1">
      <c r="A21" s="13" t="s">
        <v>35</v>
      </c>
      <c r="B21" s="14">
        <v>32471</v>
      </c>
      <c r="C21" s="14">
        <v>26959</v>
      </c>
      <c r="D21" s="14">
        <v>40974</v>
      </c>
      <c r="E21" s="14">
        <v>56253</v>
      </c>
      <c r="F21" s="14">
        <v>31021</v>
      </c>
      <c r="G21" s="14">
        <v>42626</v>
      </c>
      <c r="H21" s="14">
        <v>18943</v>
      </c>
      <c r="I21" s="14">
        <v>10274</v>
      </c>
      <c r="J21" s="12">
        <f t="shared" si="6"/>
        <v>259521</v>
      </c>
    </row>
    <row r="22" spans="1:10" ht="18.75" customHeight="1">
      <c r="A22" s="13" t="s">
        <v>36</v>
      </c>
      <c r="B22" s="14">
        <v>24495</v>
      </c>
      <c r="C22" s="14">
        <v>20337</v>
      </c>
      <c r="D22" s="14">
        <v>30910</v>
      </c>
      <c r="E22" s="14">
        <v>42436</v>
      </c>
      <c r="F22" s="14">
        <v>23402</v>
      </c>
      <c r="G22" s="14">
        <v>32157</v>
      </c>
      <c r="H22" s="14">
        <v>14290</v>
      </c>
      <c r="I22" s="14">
        <v>7751</v>
      </c>
      <c r="J22" s="12">
        <f t="shared" si="6"/>
        <v>195778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0.9594960323094193</v>
      </c>
      <c r="C28" s="23">
        <f aca="true" t="shared" si="8" ref="C28:I28">(((+C$8+C$16)*C$25)+(C$20*C$26))/C$7</f>
        <v>0.9641427448649995</v>
      </c>
      <c r="D28" s="23">
        <f t="shared" si="8"/>
        <v>0.9764840337500443</v>
      </c>
      <c r="E28" s="23">
        <f t="shared" si="8"/>
        <v>0.9757716683055163</v>
      </c>
      <c r="F28" s="23">
        <f t="shared" si="8"/>
        <v>0.9716906390662562</v>
      </c>
      <c r="G28" s="23">
        <f t="shared" si="8"/>
        <v>0.9736680277224882</v>
      </c>
      <c r="H28" s="23">
        <f t="shared" si="8"/>
        <v>0.9122024038588052</v>
      </c>
      <c r="I28" s="23">
        <f t="shared" si="8"/>
        <v>0.97781386934159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1.5010355929448556</v>
      </c>
      <c r="C31" s="26">
        <f aca="true" t="shared" si="9" ref="C31:I31">C28*C30</f>
        <v>1.4830443701513423</v>
      </c>
      <c r="D31" s="26">
        <f t="shared" si="9"/>
        <v>1.517456188447569</v>
      </c>
      <c r="E31" s="26">
        <f t="shared" si="9"/>
        <v>1.5155685552121279</v>
      </c>
      <c r="F31" s="26">
        <f t="shared" si="9"/>
        <v>1.468807570012553</v>
      </c>
      <c r="G31" s="26">
        <f t="shared" si="9"/>
        <v>1.5426796231235103</v>
      </c>
      <c r="H31" s="26">
        <f t="shared" si="9"/>
        <v>1.656194684446047</v>
      </c>
      <c r="I31" s="26">
        <f t="shared" si="9"/>
        <v>1.8778915360705237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792947.57</v>
      </c>
      <c r="C37" s="29">
        <f aca="true" t="shared" si="12" ref="C37:I37">+C38+C39</f>
        <v>618921.87</v>
      </c>
      <c r="D37" s="29">
        <f t="shared" si="12"/>
        <v>896174.72</v>
      </c>
      <c r="E37" s="29">
        <f t="shared" si="12"/>
        <v>1163676.27</v>
      </c>
      <c r="F37" s="29">
        <f t="shared" si="12"/>
        <v>675144.74</v>
      </c>
      <c r="G37" s="29">
        <f t="shared" si="12"/>
        <v>1161023.77</v>
      </c>
      <c r="H37" s="29">
        <f t="shared" si="12"/>
        <v>629377.17</v>
      </c>
      <c r="I37" s="29">
        <f t="shared" si="12"/>
        <v>513702.86</v>
      </c>
      <c r="J37" s="29">
        <f t="shared" si="11"/>
        <v>6450968.97</v>
      </c>
      <c r="L37" s="43"/>
      <c r="M37" s="43"/>
    </row>
    <row r="38" spans="1:10" ht="15.75">
      <c r="A38" s="17" t="s">
        <v>73</v>
      </c>
      <c r="B38" s="30">
        <f>ROUND(+B7*B31,2)</f>
        <v>792947.57</v>
      </c>
      <c r="C38" s="30">
        <f aca="true" t="shared" si="13" ref="C38:I38">ROUND(+C7*C31,2)</f>
        <v>618921.87</v>
      </c>
      <c r="D38" s="30">
        <f t="shared" si="13"/>
        <v>896174.72</v>
      </c>
      <c r="E38" s="30">
        <f t="shared" si="13"/>
        <v>1163676.27</v>
      </c>
      <c r="F38" s="30">
        <f t="shared" si="13"/>
        <v>675144.74</v>
      </c>
      <c r="G38" s="30">
        <f t="shared" si="13"/>
        <v>1161023.77</v>
      </c>
      <c r="H38" s="30">
        <f t="shared" si="13"/>
        <v>629377.17</v>
      </c>
      <c r="I38" s="30">
        <f t="shared" si="13"/>
        <v>513702.86</v>
      </c>
      <c r="J38" s="30">
        <f>SUM(B38:I38)</f>
        <v>6450968.97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-104812.09</v>
      </c>
      <c r="C41" s="31">
        <f t="shared" si="15"/>
        <v>-115883.01999999999</v>
      </c>
      <c r="D41" s="31">
        <f t="shared" si="15"/>
        <v>-109644.88</v>
      </c>
      <c r="E41" s="31">
        <f t="shared" si="15"/>
        <v>-139153.87</v>
      </c>
      <c r="F41" s="31">
        <f t="shared" si="15"/>
        <v>-100311.81999999999</v>
      </c>
      <c r="G41" s="31">
        <f t="shared" si="15"/>
        <v>-143832.94</v>
      </c>
      <c r="H41" s="31">
        <f t="shared" si="15"/>
        <v>-70863.14</v>
      </c>
      <c r="I41" s="31">
        <f t="shared" si="15"/>
        <v>-70103.37</v>
      </c>
      <c r="J41" s="31">
        <f t="shared" si="15"/>
        <v>-854605.1299999999</v>
      </c>
      <c r="L41" s="43"/>
    </row>
    <row r="42" spans="1:12" ht="15.75">
      <c r="A42" s="17" t="s">
        <v>44</v>
      </c>
      <c r="B42" s="32">
        <f>B43+B44</f>
        <v>-99873</v>
      </c>
      <c r="C42" s="32">
        <f aca="true" t="shared" si="16" ref="C42:I42">C43+C44</f>
        <v>-100686</v>
      </c>
      <c r="D42" s="32">
        <f t="shared" si="16"/>
        <v>-106041</v>
      </c>
      <c r="E42" s="32">
        <f t="shared" si="16"/>
        <v>-124911</v>
      </c>
      <c r="F42" s="32">
        <f t="shared" si="16"/>
        <v>-105753</v>
      </c>
      <c r="G42" s="32">
        <f t="shared" si="16"/>
        <v>-120786</v>
      </c>
      <c r="H42" s="32">
        <f t="shared" si="16"/>
        <v>-53820</v>
      </c>
      <c r="I42" s="32">
        <f t="shared" si="16"/>
        <v>-68463</v>
      </c>
      <c r="J42" s="31">
        <f t="shared" si="11"/>
        <v>-780333</v>
      </c>
      <c r="L42" s="43"/>
    </row>
    <row r="43" spans="1:12" ht="15.75">
      <c r="A43" s="13" t="s">
        <v>69</v>
      </c>
      <c r="B43" s="20">
        <f aca="true" t="shared" si="17" ref="B43:I43">ROUND(-B9*$D$3,2)</f>
        <v>-99873</v>
      </c>
      <c r="C43" s="20">
        <f t="shared" si="17"/>
        <v>-100686</v>
      </c>
      <c r="D43" s="20">
        <f t="shared" si="17"/>
        <v>-106041</v>
      </c>
      <c r="E43" s="20">
        <f t="shared" si="17"/>
        <v>-124911</v>
      </c>
      <c r="F43" s="20">
        <f t="shared" si="17"/>
        <v>-105753</v>
      </c>
      <c r="G43" s="20">
        <f t="shared" si="17"/>
        <v>-120786</v>
      </c>
      <c r="H43" s="20">
        <f t="shared" si="17"/>
        <v>-53820</v>
      </c>
      <c r="I43" s="20">
        <f t="shared" si="17"/>
        <v>-68463</v>
      </c>
      <c r="J43" s="57">
        <f t="shared" si="11"/>
        <v>-780333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-22628.46</v>
      </c>
      <c r="C45" s="32">
        <f t="shared" si="19"/>
        <v>-28562.62</v>
      </c>
      <c r="D45" s="32">
        <f t="shared" si="19"/>
        <v>-23124.09</v>
      </c>
      <c r="E45" s="32">
        <f t="shared" si="19"/>
        <v>-39182.66</v>
      </c>
      <c r="F45" s="32">
        <f t="shared" si="19"/>
        <v>-9190.73</v>
      </c>
      <c r="G45" s="32">
        <f t="shared" si="19"/>
        <v>-48886.77</v>
      </c>
      <c r="H45" s="32">
        <f t="shared" si="19"/>
        <v>-31630.92</v>
      </c>
      <c r="I45" s="32">
        <f t="shared" si="19"/>
        <v>-12933.18</v>
      </c>
      <c r="J45" s="32">
        <f t="shared" si="19"/>
        <v>-216139.43</v>
      </c>
      <c r="L45" s="50"/>
    </row>
    <row r="46" spans="1:10" ht="15.75">
      <c r="A46" s="13" t="s">
        <v>62</v>
      </c>
      <c r="B46" s="27">
        <v>-22628.46</v>
      </c>
      <c r="C46" s="27">
        <v>-28562.62</v>
      </c>
      <c r="D46" s="27">
        <v>-23124.09</v>
      </c>
      <c r="E46" s="27">
        <v>-39182.66</v>
      </c>
      <c r="F46" s="27">
        <v>-9190.73</v>
      </c>
      <c r="G46" s="27">
        <v>-48886.77</v>
      </c>
      <c r="H46" s="27">
        <v>-31630.92</v>
      </c>
      <c r="I46" s="27">
        <v>-12933.18</v>
      </c>
      <c r="J46" s="27">
        <f t="shared" si="11"/>
        <v>-216139.43</v>
      </c>
    </row>
    <row r="47" spans="1:12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  <c r="L47" s="67"/>
    </row>
    <row r="48" spans="1:12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  <c r="L48" s="67"/>
    </row>
    <row r="49" spans="1:12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  <c r="L49" s="67"/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94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688135.48</v>
      </c>
      <c r="C53" s="35">
        <f t="shared" si="20"/>
        <v>503038.85</v>
      </c>
      <c r="D53" s="35">
        <f t="shared" si="20"/>
        <v>786529.84</v>
      </c>
      <c r="E53" s="35">
        <f t="shared" si="20"/>
        <v>1024522.4</v>
      </c>
      <c r="F53" s="35">
        <f t="shared" si="20"/>
        <v>574832.92</v>
      </c>
      <c r="G53" s="35">
        <f t="shared" si="20"/>
        <v>1017190.8300000001</v>
      </c>
      <c r="H53" s="35">
        <f t="shared" si="20"/>
        <v>558514.03</v>
      </c>
      <c r="I53" s="35">
        <f t="shared" si="20"/>
        <v>443599.49</v>
      </c>
      <c r="J53" s="35">
        <f>SUM(B53:I53)</f>
        <v>5596363.840000001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5596363.84</v>
      </c>
      <c r="L56" s="43"/>
    </row>
    <row r="57" spans="1:10" ht="17.25" customHeight="1">
      <c r="A57" s="17" t="s">
        <v>48</v>
      </c>
      <c r="B57" s="45">
        <v>63832.83</v>
      </c>
      <c r="C57" s="45">
        <v>62708.73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126541.56</v>
      </c>
    </row>
    <row r="58" spans="1:10" ht="17.25" customHeight="1">
      <c r="A58" s="17" t="s">
        <v>54</v>
      </c>
      <c r="B58" s="45">
        <v>255604.53</v>
      </c>
      <c r="C58" s="45">
        <v>180708.52</v>
      </c>
      <c r="D58" s="44">
        <v>0</v>
      </c>
      <c r="E58" s="45">
        <v>142248.16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578561.21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73871.23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73871.23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113716.72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113716.72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30354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30354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35984.08</v>
      </c>
      <c r="E62" s="44">
        <v>0</v>
      </c>
      <c r="F62" s="45">
        <v>58496.82</v>
      </c>
      <c r="G62" s="44">
        <v>0</v>
      </c>
      <c r="H62" s="44">
        <v>0</v>
      </c>
      <c r="I62" s="44">
        <v>0</v>
      </c>
      <c r="J62" s="35">
        <f t="shared" si="21"/>
        <v>94480.9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85972.59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85972.59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59235.5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59235.5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10059.17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10059.17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189124.33</v>
      </c>
      <c r="G66" s="44">
        <v>0</v>
      </c>
      <c r="H66" s="44">
        <v>0</v>
      </c>
      <c r="I66" s="44">
        <v>0</v>
      </c>
      <c r="J66" s="35">
        <f t="shared" si="21"/>
        <v>189124.33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146556.91</v>
      </c>
      <c r="H67" s="45">
        <v>147705.2</v>
      </c>
      <c r="I67" s="44">
        <v>0</v>
      </c>
      <c r="J67" s="32">
        <f t="shared" si="21"/>
        <v>294262.11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229343.52</v>
      </c>
      <c r="H68" s="44">
        <v>0</v>
      </c>
      <c r="I68" s="44">
        <v>0</v>
      </c>
      <c r="J68" s="35">
        <f t="shared" si="21"/>
        <v>229343.52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82317.18</v>
      </c>
      <c r="J69" s="32">
        <f t="shared" si="21"/>
        <v>82317.18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89716.49</v>
      </c>
      <c r="J70" s="35">
        <f t="shared" si="21"/>
        <v>89716.49</v>
      </c>
    </row>
    <row r="71" spans="1:10" ht="17.25" customHeight="1">
      <c r="A71" s="41" t="s">
        <v>67</v>
      </c>
      <c r="B71" s="39">
        <v>368698.12</v>
      </c>
      <c r="C71" s="39">
        <v>259621.6</v>
      </c>
      <c r="D71" s="39">
        <v>532603.81</v>
      </c>
      <c r="E71" s="39">
        <v>727006.98</v>
      </c>
      <c r="F71" s="39">
        <v>327211.77</v>
      </c>
      <c r="G71" s="39">
        <v>641290.4</v>
      </c>
      <c r="H71" s="39">
        <v>410808.83</v>
      </c>
      <c r="I71" s="39">
        <v>271565.82</v>
      </c>
      <c r="J71" s="39">
        <f>SUM(B71:I71)</f>
        <v>3538807.33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1.59059528689549</v>
      </c>
      <c r="C75" s="55">
        <v>1.5609905343774202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1.480118576152136</v>
      </c>
      <c r="C76" s="55">
        <v>1.4529631179389086</v>
      </c>
      <c r="D76" s="55"/>
      <c r="E76" s="55">
        <v>1.5470629071557003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1.4204470262058182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1.4949843040155022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1.8187240587318514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1.7132438267440293</v>
      </c>
      <c r="E80" s="55">
        <v>0</v>
      </c>
      <c r="F80" s="55">
        <v>1.520537922874792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1.492955954538451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1.491198069630179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1.4774157940663177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1.4590906741642722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1.4834786621065448</v>
      </c>
      <c r="H85" s="55">
        <v>1.6561946928271065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1.6221372931624172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1.836530020703934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1.901355807904296</v>
      </c>
      <c r="J88" s="39"/>
    </row>
    <row r="89" spans="1:10" ht="37.5" customHeight="1">
      <c r="A89" s="65" t="s">
        <v>93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3.25" customHeight="1">
      <c r="A90" s="49" t="s">
        <v>92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2013-10-10T19:47:17Z</dcterms:modified>
  <cp:category/>
  <cp:version/>
  <cp:contentType/>
  <cp:contentStatus/>
</cp:coreProperties>
</file>