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<sst xmlns="http://schemas.openxmlformats.org/spreadsheetml/2006/main" count="95" uniqueCount="95">
  <si>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</si>
  <si>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</si>
  <si>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</si>
  <si>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</si>
  <si>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</si>
  <si>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</si>
  <si>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</si>
  <si>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</si>
  <si>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</si>
  <si>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</si>
  <si>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</si>
  <si>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</si>
  <si>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</si>
  <si>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</si>
  <si>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</si>
  <si>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</si>
  <si>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</si>
  <si>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</si>
  <si>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</si>
  <si>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</si>
  <si>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</si>
  <si>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</si>
  <si>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</si>
  <si>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</si>
  <si>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</si>
  <si>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</si>
  <si>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</si>
  <si>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</si>
  <si>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</si>
  <si>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</si>
  <si>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</si>
  <si>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</si>
  <si>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</si>
  <si>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</si>
  <si>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</si>
  <si>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</si>
  <si>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</si>
  <si>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</si>
  <si>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</si>
  <si>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</si>
  <si>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</si>
  <si>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</si>
  <si>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</si>
  <si>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</si>
  <si>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</si>
  <si>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</si>
  <si>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</si>
  <si>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</si>
  <si>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</si>
  <si>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</si>
  <si>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</si>
  <si>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</si>
  <si>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</si>
  <si>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</si>
  <si>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</si>
  <si>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</si>
  <si>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</si>
  <si>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</si>
  <si>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</si>
  <si>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</si>
  <si>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</si>
  <si>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</si>
  <si>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</si>
  <si>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</si>
  <si>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</si>
  <si>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</si>
  <si>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</si>
  <si>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</si>
  <si>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</si>
  <si>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</si>
  <si>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</si>
  <si>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</si>
  <si>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</si>
  <si>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</si>
  <si>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</si>
  <si>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</si>
  <si>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</si>
  <si>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</si>
  <si>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</si>
  <si>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</si>
  <si>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</si>
  <si>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</si>
  <si>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</si>
  <si>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</si>
  <si>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</si>
  <si>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</si>
  <si>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</si>
  <si>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</si>
  <si>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</si>
  <si>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</si>
  <si>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03/10/13 - VENCIMENTO 10/10/13</t>
  </si>
  <si>
    <t>Nota: (2) Tarifa de remuneração líquida de cada cooperativa considerando a aplicação dos fatores de integração e de gratuidade e, também, reequilibrio interno estabelecido e informado pelo consórcio.</t>
  </si>
  <si>
    <t>10. Tarifa de Remuneração Líquida Por Passageiro (2)</t>
  </si>
  <si>
    <t>7.3. Revisão de Remuneração pelo Transporte Coletivo (1)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</si>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</sst>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76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76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76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7.5039062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513969</v>
      </c>
      <c r="C7" s="10">
        <f aca="true" t="shared" si="0" ref="C7:I7">C8+C16+C20</f>
        <v>409659</v>
      </c>
      <c r="D7" s="10">
        <f t="shared" si="0"/>
        <v>576285</v>
      </c>
      <c r="E7" s="10">
        <f t="shared" si="0"/>
        <v>748027</v>
      </c>
      <c r="F7" s="10">
        <f t="shared" si="0"/>
        <v>448315</v>
      </c>
      <c r="G7" s="10">
        <f t="shared" si="0"/>
        <v>725789</v>
      </c>
      <c r="H7" s="10">
        <f t="shared" si="0"/>
        <v>368248</v>
      </c>
      <c r="I7" s="10">
        <f t="shared" si="0"/>
        <v>268293</v>
      </c>
      <c r="J7" s="10">
        <f>+J8+J16+J20</f>
        <v>4058585</v>
      </c>
      <c r="L7" s="42"/>
    </row>
    <row r="8" spans="1:10" ht="15.75">
      <c r="A8" s="11" t="s">
        <v>22</v>
      </c>
      <c r="B8" s="12">
        <f>+B9+B12</f>
        <v>285886</v>
      </c>
      <c r="C8" s="12">
        <f>+C9+C12</f>
        <v>245237</v>
      </c>
      <c r="D8" s="12">
        <f aca="true" t="shared" si="1" ref="D8:I8">+D9+D12</f>
        <v>367405</v>
      </c>
      <c r="E8" s="12">
        <f t="shared" si="1"/>
        <v>442982</v>
      </c>
      <c r="F8" s="12">
        <f t="shared" si="1"/>
        <v>257555</v>
      </c>
      <c r="G8" s="12">
        <f t="shared" si="1"/>
        <v>423237</v>
      </c>
      <c r="H8" s="12">
        <f t="shared" si="1"/>
        <v>196829</v>
      </c>
      <c r="I8" s="12">
        <f t="shared" si="1"/>
        <v>161893</v>
      </c>
      <c r="J8" s="12">
        <f>SUM(B8:I8)</f>
        <v>2381024</v>
      </c>
    </row>
    <row r="9" spans="1:10" ht="15.75">
      <c r="A9" s="13" t="s">
        <v>23</v>
      </c>
      <c r="B9" s="14">
        <v>28408</v>
      </c>
      <c r="C9" s="14">
        <v>29573</v>
      </c>
      <c r="D9" s="14">
        <v>30049</v>
      </c>
      <c r="E9" s="14">
        <v>34849</v>
      </c>
      <c r="F9" s="14">
        <v>30051</v>
      </c>
      <c r="G9" s="14">
        <v>34516</v>
      </c>
      <c r="H9" s="14">
        <v>14984</v>
      </c>
      <c r="I9" s="14">
        <v>20420</v>
      </c>
      <c r="J9" s="12">
        <f aca="true" t="shared" si="2" ref="J9:J15">SUM(B9:I9)</f>
        <v>222850</v>
      </c>
    </row>
    <row r="10" spans="1:10" ht="15.75">
      <c r="A10" s="15" t="s">
        <v>24</v>
      </c>
      <c r="B10" s="14">
        <f>+B9-B11</f>
        <v>28408</v>
      </c>
      <c r="C10" s="14">
        <f aca="true" t="shared" si="3" ref="C10:I10">+C9-C11</f>
        <v>29573</v>
      </c>
      <c r="D10" s="14">
        <f t="shared" si="3"/>
        <v>30049</v>
      </c>
      <c r="E10" s="14">
        <f t="shared" si="3"/>
        <v>34849</v>
      </c>
      <c r="F10" s="14">
        <f t="shared" si="3"/>
        <v>30051</v>
      </c>
      <c r="G10" s="14">
        <f t="shared" si="3"/>
        <v>34516</v>
      </c>
      <c r="H10" s="14">
        <f t="shared" si="3"/>
        <v>14984</v>
      </c>
      <c r="I10" s="14">
        <f t="shared" si="3"/>
        <v>20420</v>
      </c>
      <c r="J10" s="12">
        <f t="shared" si="2"/>
        <v>222850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257478</v>
      </c>
      <c r="C12" s="14">
        <f aca="true" t="shared" si="4" ref="C12:I12">C13+C14+C15</f>
        <v>215664</v>
      </c>
      <c r="D12" s="14">
        <f t="shared" si="4"/>
        <v>337356</v>
      </c>
      <c r="E12" s="14">
        <f t="shared" si="4"/>
        <v>408133</v>
      </c>
      <c r="F12" s="14">
        <f t="shared" si="4"/>
        <v>227504</v>
      </c>
      <c r="G12" s="14">
        <f t="shared" si="4"/>
        <v>388721</v>
      </c>
      <c r="H12" s="14">
        <f t="shared" si="4"/>
        <v>181845</v>
      </c>
      <c r="I12" s="14">
        <f t="shared" si="4"/>
        <v>141473</v>
      </c>
      <c r="J12" s="12">
        <f t="shared" si="2"/>
        <v>2158174</v>
      </c>
    </row>
    <row r="13" spans="1:10" ht="15.75">
      <c r="A13" s="15" t="s">
        <v>27</v>
      </c>
      <c r="B13" s="14">
        <v>103791</v>
      </c>
      <c r="C13" s="14">
        <v>87887</v>
      </c>
      <c r="D13" s="14">
        <v>138214</v>
      </c>
      <c r="E13" s="14">
        <v>167100</v>
      </c>
      <c r="F13" s="14">
        <v>97459</v>
      </c>
      <c r="G13" s="14">
        <v>167244</v>
      </c>
      <c r="H13" s="14">
        <v>76501</v>
      </c>
      <c r="I13" s="14">
        <v>59470</v>
      </c>
      <c r="J13" s="12">
        <f t="shared" si="2"/>
        <v>897666</v>
      </c>
    </row>
    <row r="14" spans="1:10" ht="15.75">
      <c r="A14" s="15" t="s">
        <v>28</v>
      </c>
      <c r="B14" s="14">
        <v>112607</v>
      </c>
      <c r="C14" s="14">
        <v>89008</v>
      </c>
      <c r="D14" s="14">
        <v>148579</v>
      </c>
      <c r="E14" s="14">
        <v>173883</v>
      </c>
      <c r="F14" s="14">
        <v>94037</v>
      </c>
      <c r="G14" s="14">
        <v>165994</v>
      </c>
      <c r="H14" s="14">
        <v>78046</v>
      </c>
      <c r="I14" s="14">
        <v>63515</v>
      </c>
      <c r="J14" s="12">
        <f t="shared" si="2"/>
        <v>925669</v>
      </c>
    </row>
    <row r="15" spans="1:10" ht="15.75">
      <c r="A15" s="15" t="s">
        <v>29</v>
      </c>
      <c r="B15" s="14">
        <v>41080</v>
      </c>
      <c r="C15" s="14">
        <v>38769</v>
      </c>
      <c r="D15" s="14">
        <v>50563</v>
      </c>
      <c r="E15" s="14">
        <v>67150</v>
      </c>
      <c r="F15" s="14">
        <v>36008</v>
      </c>
      <c r="G15" s="14">
        <v>55483</v>
      </c>
      <c r="H15" s="14">
        <v>27298</v>
      </c>
      <c r="I15" s="14">
        <v>18488</v>
      </c>
      <c r="J15" s="12">
        <f t="shared" si="2"/>
        <v>334839</v>
      </c>
    </row>
    <row r="16" spans="1:10" ht="15.75">
      <c r="A16" s="17" t="s">
        <v>30</v>
      </c>
      <c r="B16" s="18">
        <f>B17+B18+B19</f>
        <v>174810</v>
      </c>
      <c r="C16" s="18">
        <f aca="true" t="shared" si="5" ref="C16:I16">C17+C18+C19</f>
        <v>119860</v>
      </c>
      <c r="D16" s="18">
        <f t="shared" si="5"/>
        <v>141554</v>
      </c>
      <c r="E16" s="18">
        <f t="shared" si="5"/>
        <v>213292</v>
      </c>
      <c r="F16" s="18">
        <f t="shared" si="5"/>
        <v>139590</v>
      </c>
      <c r="G16" s="18">
        <f t="shared" si="5"/>
        <v>235361</v>
      </c>
      <c r="H16" s="18">
        <f t="shared" si="5"/>
        <v>141798</v>
      </c>
      <c r="I16" s="18">
        <f t="shared" si="5"/>
        <v>89463</v>
      </c>
      <c r="J16" s="12">
        <f aca="true" t="shared" si="6" ref="J16:J22">SUM(B16:I16)</f>
        <v>1255728</v>
      </c>
    </row>
    <row r="17" spans="1:10" ht="18.75" customHeight="1">
      <c r="A17" s="13" t="s">
        <v>31</v>
      </c>
      <c r="B17" s="14">
        <v>78477</v>
      </c>
      <c r="C17" s="14">
        <v>57561</v>
      </c>
      <c r="D17" s="14">
        <v>66709</v>
      </c>
      <c r="E17" s="14">
        <v>99137</v>
      </c>
      <c r="F17" s="14">
        <v>69349</v>
      </c>
      <c r="G17" s="14">
        <v>115009</v>
      </c>
      <c r="H17" s="14">
        <v>67954</v>
      </c>
      <c r="I17" s="14">
        <v>43082</v>
      </c>
      <c r="J17" s="12">
        <f t="shared" si="6"/>
        <v>597278</v>
      </c>
    </row>
    <row r="18" spans="1:10" ht="18.75" customHeight="1">
      <c r="A18" s="13" t="s">
        <v>32</v>
      </c>
      <c r="B18" s="14">
        <v>71863</v>
      </c>
      <c r="C18" s="14">
        <v>44215</v>
      </c>
      <c r="D18" s="14">
        <v>55047</v>
      </c>
      <c r="E18" s="14">
        <v>81624</v>
      </c>
      <c r="F18" s="14">
        <v>52215</v>
      </c>
      <c r="G18" s="14">
        <v>90263</v>
      </c>
      <c r="H18" s="14">
        <v>56348</v>
      </c>
      <c r="I18" s="14">
        <v>36531</v>
      </c>
      <c r="J18" s="12">
        <f t="shared" si="6"/>
        <v>488106</v>
      </c>
    </row>
    <row r="19" spans="1:10" ht="18.75" customHeight="1">
      <c r="A19" s="13" t="s">
        <v>33</v>
      </c>
      <c r="B19" s="14">
        <v>24470</v>
      </c>
      <c r="C19" s="14">
        <v>18084</v>
      </c>
      <c r="D19" s="14">
        <v>19798</v>
      </c>
      <c r="E19" s="14">
        <v>32531</v>
      </c>
      <c r="F19" s="14">
        <v>18026</v>
      </c>
      <c r="G19" s="14">
        <v>30089</v>
      </c>
      <c r="H19" s="14">
        <v>17496</v>
      </c>
      <c r="I19" s="14">
        <v>9850</v>
      </c>
      <c r="J19" s="12">
        <f t="shared" si="6"/>
        <v>170344</v>
      </c>
    </row>
    <row r="20" spans="1:10" ht="18.75" customHeight="1">
      <c r="A20" s="17" t="s">
        <v>34</v>
      </c>
      <c r="B20" s="14">
        <f>B21+B22</f>
        <v>53273</v>
      </c>
      <c r="C20" s="14">
        <f aca="true" t="shared" si="7" ref="C20:I20">C21+C22</f>
        <v>44562</v>
      </c>
      <c r="D20" s="14">
        <f t="shared" si="7"/>
        <v>67326</v>
      </c>
      <c r="E20" s="14">
        <f t="shared" si="7"/>
        <v>91753</v>
      </c>
      <c r="F20" s="14">
        <f t="shared" si="7"/>
        <v>51170</v>
      </c>
      <c r="G20" s="14">
        <f t="shared" si="7"/>
        <v>67191</v>
      </c>
      <c r="H20" s="14">
        <f t="shared" si="7"/>
        <v>29621</v>
      </c>
      <c r="I20" s="14">
        <f t="shared" si="7"/>
        <v>16937</v>
      </c>
      <c r="J20" s="12">
        <f t="shared" si="6"/>
        <v>421833</v>
      </c>
    </row>
    <row r="21" spans="1:10" ht="18.75" customHeight="1">
      <c r="A21" s="13" t="s">
        <v>35</v>
      </c>
      <c r="B21" s="14">
        <v>30366</v>
      </c>
      <c r="C21" s="14">
        <v>25400</v>
      </c>
      <c r="D21" s="14">
        <v>38376</v>
      </c>
      <c r="E21" s="14">
        <v>52299</v>
      </c>
      <c r="F21" s="14">
        <v>29167</v>
      </c>
      <c r="G21" s="14">
        <v>38299</v>
      </c>
      <c r="H21" s="14">
        <v>16884</v>
      </c>
      <c r="I21" s="14">
        <v>9654</v>
      </c>
      <c r="J21" s="12">
        <f t="shared" si="6"/>
        <v>240445</v>
      </c>
    </row>
    <row r="22" spans="1:10" ht="18.75" customHeight="1">
      <c r="A22" s="13" t="s">
        <v>36</v>
      </c>
      <c r="B22" s="14">
        <v>22907</v>
      </c>
      <c r="C22" s="14">
        <v>19162</v>
      </c>
      <c r="D22" s="14">
        <v>28950</v>
      </c>
      <c r="E22" s="14">
        <v>39454</v>
      </c>
      <c r="F22" s="14">
        <v>22003</v>
      </c>
      <c r="G22" s="14">
        <v>28892</v>
      </c>
      <c r="H22" s="14">
        <v>12737</v>
      </c>
      <c r="I22" s="14">
        <v>7283</v>
      </c>
      <c r="J22" s="12">
        <f t="shared" si="6"/>
        <v>181388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0.9600162776354215</v>
      </c>
      <c r="C28" s="23">
        <f aca="true" t="shared" si="8" ref="C28:I28">(((+C$8+C$16)*C$25)+(C$20*C$26))/C$7</f>
        <v>0.9650124713481212</v>
      </c>
      <c r="D28" s="23">
        <f t="shared" si="8"/>
        <v>0.9774289054894713</v>
      </c>
      <c r="E28" s="23">
        <f t="shared" si="8"/>
        <v>0.9768785879386707</v>
      </c>
      <c r="F28" s="23">
        <f t="shared" si="8"/>
        <v>0.9727094855179952</v>
      </c>
      <c r="G28" s="23">
        <f t="shared" si="8"/>
        <v>0.975467229456495</v>
      </c>
      <c r="H28" s="23">
        <f t="shared" si="8"/>
        <v>0.9141994039343052</v>
      </c>
      <c r="I28" s="23">
        <f t="shared" si="8"/>
        <v>0.9781487962786954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1.5018494647328535</v>
      </c>
      <c r="C31" s="26">
        <f aca="true" t="shared" si="9" ref="C31:I31">C28*C30</f>
        <v>1.48438218342768</v>
      </c>
      <c r="D31" s="26">
        <f t="shared" si="9"/>
        <v>1.5189245191306384</v>
      </c>
      <c r="E31" s="26">
        <f t="shared" si="9"/>
        <v>1.517287822786343</v>
      </c>
      <c r="F31" s="26">
        <f t="shared" si="9"/>
        <v>1.4703476583090016</v>
      </c>
      <c r="G31" s="26">
        <f t="shared" si="9"/>
        <v>1.5455302783508706</v>
      </c>
      <c r="H31" s="26">
        <f t="shared" si="9"/>
        <v>1.6598204377831247</v>
      </c>
      <c r="I31" s="26">
        <f t="shared" si="9"/>
        <v>1.8785347632532348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771904.07</v>
      </c>
      <c r="C37" s="29">
        <f aca="true" t="shared" si="12" ref="C37:I37">+C38+C39</f>
        <v>608090.52</v>
      </c>
      <c r="D37" s="29">
        <f t="shared" si="12"/>
        <v>875333.42</v>
      </c>
      <c r="E37" s="29">
        <f t="shared" si="12"/>
        <v>1134972.26</v>
      </c>
      <c r="F37" s="29">
        <f t="shared" si="12"/>
        <v>659178.91</v>
      </c>
      <c r="G37" s="29">
        <f t="shared" si="12"/>
        <v>1121728.88</v>
      </c>
      <c r="H37" s="29">
        <f t="shared" si="12"/>
        <v>611225.56</v>
      </c>
      <c r="I37" s="29">
        <f t="shared" si="12"/>
        <v>503997.73</v>
      </c>
      <c r="J37" s="29">
        <f t="shared" si="11"/>
        <v>6286431.35</v>
      </c>
      <c r="L37" s="43"/>
      <c r="M37" s="43"/>
    </row>
    <row r="38" spans="1:12" ht="15.75">
      <c r="A38" s="17" t="s">
        <v>73</v>
      </c>
      <c r="B38" s="30">
        <f>ROUND(+B7*B31,2)</f>
        <v>771904.07</v>
      </c>
      <c r="C38" s="30">
        <f aca="true" t="shared" si="13" ref="C38:I38">ROUND(+C7*C31,2)</f>
        <v>608090.52</v>
      </c>
      <c r="D38" s="30">
        <f t="shared" si="13"/>
        <v>875333.42</v>
      </c>
      <c r="E38" s="30">
        <f t="shared" si="13"/>
        <v>1134972.26</v>
      </c>
      <c r="F38" s="30">
        <f t="shared" si="13"/>
        <v>659178.91</v>
      </c>
      <c r="G38" s="30">
        <f t="shared" si="13"/>
        <v>1121728.88</v>
      </c>
      <c r="H38" s="30">
        <f t="shared" si="13"/>
        <v>611225.56</v>
      </c>
      <c r="I38" s="30">
        <f t="shared" si="13"/>
        <v>503997.73</v>
      </c>
      <c r="J38" s="30">
        <f>SUM(B38:I38)</f>
        <v>6286431.35</v>
      </c>
      <c r="L38" s="67"/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7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7"/>
    </row>
    <row r="41" spans="1:12" ht="15.75">
      <c r="A41" s="2" t="s">
        <v>89</v>
      </c>
      <c r="B41" s="31">
        <f aca="true" t="shared" si="15" ref="B41:J41">+B42+B45+B51</f>
        <v>-90163.09</v>
      </c>
      <c r="C41" s="31">
        <f t="shared" si="15"/>
        <v>-103916.04</v>
      </c>
      <c r="D41" s="31">
        <f t="shared" si="15"/>
        <v>-85290.84</v>
      </c>
      <c r="E41" s="31">
        <f t="shared" si="15"/>
        <v>-111229.87</v>
      </c>
      <c r="F41" s="31">
        <f t="shared" si="15"/>
        <v>-84171.84</v>
      </c>
      <c r="G41" s="31">
        <f t="shared" si="15"/>
        <v>-126594.93999999999</v>
      </c>
      <c r="H41" s="31">
        <f t="shared" si="15"/>
        <v>-61635.149999999994</v>
      </c>
      <c r="I41" s="31">
        <f t="shared" si="15"/>
        <v>-61100.36</v>
      </c>
      <c r="J41" s="31">
        <f t="shared" si="15"/>
        <v>-724102.1299999999</v>
      </c>
      <c r="L41" s="43"/>
    </row>
    <row r="42" spans="1:12" ht="15.75">
      <c r="A42" s="17" t="s">
        <v>44</v>
      </c>
      <c r="B42" s="32">
        <f>B43+B44</f>
        <v>-85224</v>
      </c>
      <c r="C42" s="32">
        <f aca="true" t="shared" si="16" ref="C42:I42">C43+C44</f>
        <v>-88719</v>
      </c>
      <c r="D42" s="32">
        <f t="shared" si="16"/>
        <v>-90147</v>
      </c>
      <c r="E42" s="32">
        <f t="shared" si="16"/>
        <v>-104547</v>
      </c>
      <c r="F42" s="32">
        <f t="shared" si="16"/>
        <v>-90153</v>
      </c>
      <c r="G42" s="32">
        <f t="shared" si="16"/>
        <v>-103548</v>
      </c>
      <c r="H42" s="32">
        <f t="shared" si="16"/>
        <v>-44952</v>
      </c>
      <c r="I42" s="32">
        <f t="shared" si="16"/>
        <v>-61260</v>
      </c>
      <c r="J42" s="31">
        <f t="shared" si="11"/>
        <v>-668550</v>
      </c>
      <c r="L42" s="43"/>
    </row>
    <row r="43" spans="1:12" ht="15.75">
      <c r="A43" s="13" t="s">
        <v>69</v>
      </c>
      <c r="B43" s="20">
        <f aca="true" t="shared" si="17" ref="B43:I43">ROUND(-B9*$D$3,2)</f>
        <v>-85224</v>
      </c>
      <c r="C43" s="20">
        <f t="shared" si="17"/>
        <v>-88719</v>
      </c>
      <c r="D43" s="20">
        <f t="shared" si="17"/>
        <v>-90147</v>
      </c>
      <c r="E43" s="20">
        <f t="shared" si="17"/>
        <v>-104547</v>
      </c>
      <c r="F43" s="20">
        <f t="shared" si="17"/>
        <v>-90153</v>
      </c>
      <c r="G43" s="20">
        <f t="shared" si="17"/>
        <v>-103548</v>
      </c>
      <c r="H43" s="20">
        <f t="shared" si="17"/>
        <v>-44952</v>
      </c>
      <c r="I43" s="20">
        <f t="shared" si="17"/>
        <v>-61260</v>
      </c>
      <c r="J43" s="57">
        <f t="shared" si="11"/>
        <v>-668550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-22628.46</v>
      </c>
      <c r="C45" s="32">
        <f t="shared" si="19"/>
        <v>-28562.64</v>
      </c>
      <c r="D45" s="32">
        <f t="shared" si="19"/>
        <v>-14664.05</v>
      </c>
      <c r="E45" s="32">
        <f t="shared" si="19"/>
        <v>-31622.66</v>
      </c>
      <c r="F45" s="32">
        <f t="shared" si="19"/>
        <v>-8650.75</v>
      </c>
      <c r="G45" s="32">
        <f t="shared" si="19"/>
        <v>-48886.77</v>
      </c>
      <c r="H45" s="32">
        <f t="shared" si="19"/>
        <v>-31270.93</v>
      </c>
      <c r="I45" s="32">
        <f t="shared" si="19"/>
        <v>-11133.17</v>
      </c>
      <c r="J45" s="32">
        <f t="shared" si="19"/>
        <v>-197419.43</v>
      </c>
      <c r="L45" s="50"/>
    </row>
    <row r="46" spans="1:10" ht="15.75">
      <c r="A46" s="13" t="s">
        <v>62</v>
      </c>
      <c r="B46" s="27">
        <v>-22628.46</v>
      </c>
      <c r="C46" s="27">
        <v>-28562.64</v>
      </c>
      <c r="D46" s="27">
        <v>-14664.05</v>
      </c>
      <c r="E46" s="27">
        <v>-31622.66</v>
      </c>
      <c r="F46" s="27">
        <v>-8650.75</v>
      </c>
      <c r="G46" s="27">
        <v>-48886.77</v>
      </c>
      <c r="H46" s="27">
        <v>-31270.93</v>
      </c>
      <c r="I46" s="27">
        <v>-11133.17</v>
      </c>
      <c r="J46" s="27">
        <f t="shared" si="11"/>
        <v>-197419.43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93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681740.98</v>
      </c>
      <c r="C53" s="35">
        <f t="shared" si="20"/>
        <v>504174.48000000004</v>
      </c>
      <c r="D53" s="35">
        <f t="shared" si="20"/>
        <v>790042.5800000001</v>
      </c>
      <c r="E53" s="35">
        <f t="shared" si="20"/>
        <v>1023742.39</v>
      </c>
      <c r="F53" s="35">
        <f t="shared" si="20"/>
        <v>575007.0700000001</v>
      </c>
      <c r="G53" s="35">
        <f t="shared" si="20"/>
        <v>995133.94</v>
      </c>
      <c r="H53" s="35">
        <f t="shared" si="20"/>
        <v>549590.41</v>
      </c>
      <c r="I53" s="35">
        <f t="shared" si="20"/>
        <v>442897.37</v>
      </c>
      <c r="J53" s="35">
        <f>SUM(B53:I53)</f>
        <v>5562329.22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5562329.21</v>
      </c>
      <c r="L56" s="43"/>
    </row>
    <row r="57" spans="1:10" ht="17.25" customHeight="1">
      <c r="A57" s="17" t="s">
        <v>48</v>
      </c>
      <c r="B57" s="45">
        <v>64956.91</v>
      </c>
      <c r="C57" s="45">
        <v>62580.81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127537.72</v>
      </c>
    </row>
    <row r="58" spans="1:10" ht="17.25" customHeight="1">
      <c r="A58" s="17" t="s">
        <v>54</v>
      </c>
      <c r="B58" s="45">
        <v>248085.96</v>
      </c>
      <c r="C58" s="45">
        <v>181972.04</v>
      </c>
      <c r="D58" s="44">
        <v>0</v>
      </c>
      <c r="E58" s="45">
        <v>148448.13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578506.13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73371.52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73371.52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112900.26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112900.26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31811.23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31811.23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39355.73</v>
      </c>
      <c r="E62" s="44">
        <v>0</v>
      </c>
      <c r="F62" s="45">
        <v>62533.06</v>
      </c>
      <c r="G62" s="44">
        <v>0</v>
      </c>
      <c r="H62" s="44">
        <v>0</v>
      </c>
      <c r="I62" s="44">
        <v>0</v>
      </c>
      <c r="J62" s="35">
        <f t="shared" si="21"/>
        <v>101888.79000000001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82567.42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82567.42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56648.56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56648.56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9071.27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9071.27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185262.24</v>
      </c>
      <c r="G66" s="44">
        <v>0</v>
      </c>
      <c r="H66" s="44">
        <v>0</v>
      </c>
      <c r="I66" s="44">
        <v>0</v>
      </c>
      <c r="J66" s="35">
        <f t="shared" si="21"/>
        <v>185262.24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132837.62</v>
      </c>
      <c r="H67" s="45">
        <v>138781.56</v>
      </c>
      <c r="I67" s="44">
        <v>0</v>
      </c>
      <c r="J67" s="32">
        <f t="shared" si="21"/>
        <v>271619.18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221005.89</v>
      </c>
      <c r="H68" s="44">
        <v>0</v>
      </c>
      <c r="I68" s="44">
        <v>0</v>
      </c>
      <c r="J68" s="35">
        <f t="shared" si="21"/>
        <v>221005.89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82973.49</v>
      </c>
      <c r="J69" s="32">
        <f t="shared" si="21"/>
        <v>82973.49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88358.07</v>
      </c>
      <c r="J70" s="35">
        <f t="shared" si="21"/>
        <v>88358.07</v>
      </c>
    </row>
    <row r="71" spans="1:10" ht="17.25" customHeight="1">
      <c r="A71" s="41" t="s">
        <v>67</v>
      </c>
      <c r="B71" s="39">
        <v>368698.11</v>
      </c>
      <c r="C71" s="39">
        <v>259621.63</v>
      </c>
      <c r="D71" s="39">
        <v>532603.85</v>
      </c>
      <c r="E71" s="39">
        <v>727006.99</v>
      </c>
      <c r="F71" s="39">
        <v>327211.77</v>
      </c>
      <c r="G71" s="39">
        <v>641290.43</v>
      </c>
      <c r="H71" s="39">
        <v>410808.85</v>
      </c>
      <c r="I71" s="39">
        <v>271565.81</v>
      </c>
      <c r="J71" s="39">
        <f>SUM(B71:I71)</f>
        <v>3538807.44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1.589693801193245</v>
      </c>
      <c r="C75" s="55">
        <v>1.5626641123433573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1.4809211017661699</v>
      </c>
      <c r="C76" s="55">
        <v>1.4542738073107666</v>
      </c>
      <c r="D76" s="55"/>
      <c r="E76" s="55">
        <v>1.5482858887160655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1.4217763518497912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1.4968756982497207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1.8187995199754408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1.7127336647532205</v>
      </c>
      <c r="E80" s="55">
        <v>0</v>
      </c>
      <c r="F80" s="55">
        <v>1.5199036147854104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1.4946962555049441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1.4930214365914196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1.479091655266758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1.4606205637801664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1.486200927780099</v>
      </c>
      <c r="H85" s="55">
        <v>1.6598204470900046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1.6254154879716531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1.8371590768341524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1.9019211943363534</v>
      </c>
      <c r="J88" s="39"/>
    </row>
    <row r="89" spans="1:10" ht="36" customHeight="1">
      <c r="A89" s="65" t="s">
        <v>94</v>
      </c>
      <c r="B89" s="66"/>
      <c r="C89" s="66"/>
      <c r="D89" s="66"/>
      <c r="E89" s="66"/>
      <c r="F89" s="66"/>
      <c r="G89" s="66"/>
      <c r="H89" s="66"/>
      <c r="I89" s="66"/>
      <c r="J89" s="66"/>
    </row>
    <row r="90" ht="20.25" customHeight="1">
      <c r="A90" s="49" t="s">
        <v>91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2013-10-09T17:17:06Z</dcterms:modified>
  <cp:category/>
  <cp:version/>
  <cp:contentType/>
  <cp:contentStatus/>
</cp:coreProperties>
</file>