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88" i="8"/>
  <c r="J80"/>
  <c r="J77"/>
  <c r="B9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D56" s="1"/>
  <c r="E58"/>
  <c r="E57" s="1"/>
  <c r="F58"/>
  <c r="F57" s="1"/>
  <c r="F56" s="1"/>
  <c r="G58"/>
  <c r="G57" s="1"/>
  <c r="G56" s="1"/>
  <c r="H58"/>
  <c r="H57" s="1"/>
  <c r="H56" s="1"/>
  <c r="I58"/>
  <c r="I57" s="1"/>
  <c r="I56" s="1"/>
  <c r="J59"/>
  <c r="J60"/>
  <c r="J61"/>
  <c r="J62"/>
  <c r="J63"/>
  <c r="B64"/>
  <c r="C64"/>
  <c r="D64"/>
  <c r="E64"/>
  <c r="J64" s="1"/>
  <c r="F64"/>
  <c r="G64"/>
  <c r="H64"/>
  <c r="I64"/>
  <c r="J65"/>
  <c r="J66"/>
  <c r="J67"/>
  <c r="J68"/>
  <c r="J69"/>
  <c r="J90"/>
  <c r="B93"/>
  <c r="C93"/>
  <c r="D93"/>
  <c r="E93"/>
  <c r="F93"/>
  <c r="G93"/>
  <c r="J93" s="1"/>
  <c r="H93"/>
  <c r="I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C56" l="1"/>
  <c r="E56"/>
  <c r="J57"/>
  <c r="B56"/>
  <c r="H43"/>
  <c r="H92"/>
  <c r="H91" s="1"/>
  <c r="F43"/>
  <c r="F92"/>
  <c r="F91" s="1"/>
  <c r="F107" s="1"/>
  <c r="J107" s="1"/>
  <c r="D43"/>
  <c r="D92"/>
  <c r="D91" s="1"/>
  <c r="D103" s="1"/>
  <c r="J103" s="1"/>
  <c r="J8"/>
  <c r="J7" s="1"/>
  <c r="B7"/>
  <c r="B45" s="1"/>
  <c r="I43"/>
  <c r="I92"/>
  <c r="I91" s="1"/>
  <c r="G43"/>
  <c r="G92"/>
  <c r="G91" s="1"/>
  <c r="E48"/>
  <c r="J48" s="1"/>
  <c r="E45"/>
  <c r="C45"/>
  <c r="C44" s="1"/>
  <c r="C46"/>
  <c r="J46" s="1"/>
  <c r="J58"/>
  <c r="J9"/>
  <c r="J56" l="1"/>
  <c r="E44"/>
  <c r="C43"/>
  <c r="C92"/>
  <c r="C91" s="1"/>
  <c r="C102" s="1"/>
  <c r="J102" s="1"/>
  <c r="J99" s="1"/>
  <c r="J45"/>
  <c r="J44" s="1"/>
  <c r="B44"/>
  <c r="E43" l="1"/>
  <c r="E92"/>
  <c r="E91" s="1"/>
  <c r="B43"/>
  <c r="J43" s="1"/>
  <c r="B92"/>
  <c r="J92" l="1"/>
  <c r="B91"/>
  <c r="J91" s="1"/>
</calcChain>
</file>

<file path=xl/sharedStrings.xml><?xml version="1.0" encoding="utf-8"?>
<sst xmlns="http://schemas.openxmlformats.org/spreadsheetml/2006/main" count="124" uniqueCount="124">
  <si>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</si>
  <si>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</si>
  <si>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</si>
  <si>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</si>
  <si>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</si>
  <si>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</si>
  <si>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</si>
  <si>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</si>
  <si>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</si>
  <si>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</si>
  <si>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</si>
  <si>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</si>
  <si>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</si>
  <si>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</si>
  <si>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</si>
  <si>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</si>
  <si>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</si>
  <si>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</si>
  <si>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</si>
  <si>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</si>
  <si>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</si>
  <si>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</si>
  <si>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</si>
  <si>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</si>
  <si>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</si>
  <si>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</si>
  <si>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</si>
  <si>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</si>
  <si>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</si>
  <si>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</si>
  <si>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</si>
  <si>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</si>
  <si>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</si>
  <si>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</si>
  <si>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</si>
  <si>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</si>
  <si>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</si>
  <si>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</si>
  <si>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</si>
  <si>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</si>
  <si>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</si>
  <si>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</si>
  <si>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</si>
  <si>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</si>
  <si>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</si>
  <si>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</si>
  <si>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</si>
  <si>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</si>
  <si>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</si>
  <si>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</si>
  <si>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</si>
  <si>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</si>
  <si>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</si>
  <si>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</si>
  <si>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</si>
  <si>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</si>
  <si>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</si>
  <si>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</si>
  <si>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</si>
  <si>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</si>
  <si>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</si>
  <si>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</si>
  <si>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</si>
  <si>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</si>
  <si>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</si>
  <si>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</si>
  <si>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</si>
  <si>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</si>
  <si>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</si>
  <si>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</si>
  <si>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</si>
  <si>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</si>
  <si>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</si>
  <si>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</si>
  <si>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</si>
  <si>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</si>
  <si>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</si>
  <si>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</si>
  <si>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</si>
  <si>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</si>
  <si>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</si>
  <si>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</si>
  <si>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</si>
  <si>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</si>
  <si>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</si>
  <si>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</si>
  <si>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</si>
  <si>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</si>
  <si>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</si>
  <si>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</si>
  <si>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</si>
  <si>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</si>
  <si>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</si>
  <si>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</si>
  <si>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</si>
  <si>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</si>
  <si>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</si>
  <si>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</si>
  <si>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</si>
  <si>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</si>
  <si>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</si>
  <si>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</si>
  <si>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</si>
  <si>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</si>
  <si>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</si>
  <si>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</si>
  <si>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</si>
  <si>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</si>
  <si>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</si>
  <si>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</si>
  <si>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</si>
  <si>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</si>
  <si>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</si>
  <si>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</si>
  <si>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</si>
  <si>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>6.2.22. Descumprimento de entrega Balancete Semestral</t>
  </si>
  <si>
    <t xml:space="preserve">6.2.23. Pacto Ministério do Trabalho e Emprego </t>
  </si>
  <si>
    <t>8.5. Área 4</t>
  </si>
  <si>
    <t>8.6. Área 4</t>
  </si>
  <si>
    <t>8.7. Área 4</t>
  </si>
  <si>
    <t>OPERAÇÃO 30/10/13 - VENCIMENTO 06/11/13</t>
  </si>
  <si>
    <t>6.3. Revisão de Remuneração pelo Transporte Coletivo (1)</t>
  </si>
  <si>
    <t>Nota:</t>
  </si>
  <si>
    <t xml:space="preserve">   (1) Revisão do valor do AVL de outubro/13.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</si>
</sst>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indent="2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120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5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619787</v>
      </c>
      <c r="C7" s="9">
        <f t="shared" si="0"/>
        <v>765699</v>
      </c>
      <c r="D7" s="9">
        <f t="shared" si="0"/>
        <v>798625</v>
      </c>
      <c r="E7" s="9">
        <f t="shared" si="0"/>
        <v>401052</v>
      </c>
      <c r="F7" s="9">
        <f t="shared" si="0"/>
        <v>559712</v>
      </c>
      <c r="G7" s="9">
        <f t="shared" si="0"/>
        <v>801816</v>
      </c>
      <c r="H7" s="9">
        <f t="shared" si="0"/>
        <v>1238704</v>
      </c>
      <c r="I7" s="9">
        <f t="shared" si="0"/>
        <v>580886</v>
      </c>
      <c r="J7" s="9">
        <f t="shared" si="0"/>
        <v>5766281</v>
      </c>
      <c r="K7" s="56"/>
    </row>
    <row r="8" spans="1:12" ht="17.25" customHeight="1">
      <c r="A8" s="10" t="s">
        <v>33</v>
      </c>
      <c r="B8" s="11">
        <f>B9+B12</f>
        <v>365087</v>
      </c>
      <c r="C8" s="11">
        <f t="shared" ref="C8:I8" si="1">C9+C12</f>
        <v>464172</v>
      </c>
      <c r="D8" s="11">
        <f t="shared" si="1"/>
        <v>450301</v>
      </c>
      <c r="E8" s="11">
        <f t="shared" si="1"/>
        <v>219695</v>
      </c>
      <c r="F8" s="11">
        <f t="shared" si="1"/>
        <v>327687</v>
      </c>
      <c r="G8" s="11">
        <f t="shared" si="1"/>
        <v>446437</v>
      </c>
      <c r="H8" s="11">
        <f t="shared" si="1"/>
        <v>668753</v>
      </c>
      <c r="I8" s="11">
        <f t="shared" si="1"/>
        <v>355185</v>
      </c>
      <c r="J8" s="11">
        <f t="shared" ref="J8:J23" si="2">SUM(B8:I8)</f>
        <v>3297317</v>
      </c>
    </row>
    <row r="9" spans="1:12" ht="17.25" customHeight="1">
      <c r="A9" s="15" t="s">
        <v>18</v>
      </c>
      <c r="B9" s="13">
        <f>+B10+B11</f>
        <v>46847</v>
      </c>
      <c r="C9" s="13">
        <f t="shared" ref="C9:I9" si="3">+C10+C11</f>
        <v>62520</v>
      </c>
      <c r="D9" s="13">
        <f t="shared" si="3"/>
        <v>55183</v>
      </c>
      <c r="E9" s="13">
        <f t="shared" si="3"/>
        <v>27259</v>
      </c>
      <c r="F9" s="13">
        <f t="shared" si="3"/>
        <v>41403</v>
      </c>
      <c r="G9" s="13">
        <f t="shared" si="3"/>
        <v>51402</v>
      </c>
      <c r="H9" s="13">
        <f t="shared" si="3"/>
        <v>60817</v>
      </c>
      <c r="I9" s="13">
        <f t="shared" si="3"/>
        <v>56480</v>
      </c>
      <c r="J9" s="11">
        <f t="shared" si="2"/>
        <v>401911</v>
      </c>
    </row>
    <row r="10" spans="1:12" ht="17.25" customHeight="1">
      <c r="A10" s="31" t="s">
        <v>19</v>
      </c>
      <c r="B10" s="13">
        <v>46847</v>
      </c>
      <c r="C10" s="13">
        <v>62520</v>
      </c>
      <c r="D10" s="13">
        <v>55183</v>
      </c>
      <c r="E10" s="13">
        <v>27259</v>
      </c>
      <c r="F10" s="13">
        <v>41403</v>
      </c>
      <c r="G10" s="13">
        <v>51402</v>
      </c>
      <c r="H10" s="13">
        <v>60817</v>
      </c>
      <c r="I10" s="13">
        <v>56480</v>
      </c>
      <c r="J10" s="11">
        <f>SUM(B10:I10)</f>
        <v>401911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318240</v>
      </c>
      <c r="C12" s="17">
        <f t="shared" si="4"/>
        <v>401652</v>
      </c>
      <c r="D12" s="17">
        <f t="shared" si="4"/>
        <v>395118</v>
      </c>
      <c r="E12" s="17">
        <f t="shared" si="4"/>
        <v>192436</v>
      </c>
      <c r="F12" s="17">
        <f t="shared" si="4"/>
        <v>286284</v>
      </c>
      <c r="G12" s="17">
        <f t="shared" si="4"/>
        <v>395035</v>
      </c>
      <c r="H12" s="17">
        <f t="shared" si="4"/>
        <v>607936</v>
      </c>
      <c r="I12" s="17">
        <f t="shared" si="4"/>
        <v>298705</v>
      </c>
      <c r="J12" s="11">
        <f t="shared" si="2"/>
        <v>2895406</v>
      </c>
    </row>
    <row r="13" spans="1:12" ht="17.25" customHeight="1">
      <c r="A13" s="14" t="s">
        <v>21</v>
      </c>
      <c r="B13" s="13">
        <v>140200</v>
      </c>
      <c r="C13" s="13">
        <v>189784</v>
      </c>
      <c r="D13" s="13">
        <v>194690</v>
      </c>
      <c r="E13" s="13">
        <v>95819</v>
      </c>
      <c r="F13" s="13">
        <v>136513</v>
      </c>
      <c r="G13" s="13">
        <v>188909</v>
      </c>
      <c r="H13" s="13">
        <v>284083</v>
      </c>
      <c r="I13" s="13">
        <v>132254</v>
      </c>
      <c r="J13" s="11">
        <f t="shared" si="2"/>
        <v>1362252</v>
      </c>
      <c r="K13" s="56"/>
      <c r="L13" s="57"/>
    </row>
    <row r="14" spans="1:12" ht="17.25" customHeight="1">
      <c r="A14" s="14" t="s">
        <v>22</v>
      </c>
      <c r="B14" s="13">
        <v>131807</v>
      </c>
      <c r="C14" s="13">
        <v>149262</v>
      </c>
      <c r="D14" s="13">
        <v>143643</v>
      </c>
      <c r="E14" s="13">
        <v>67947</v>
      </c>
      <c r="F14" s="13">
        <v>112071</v>
      </c>
      <c r="G14" s="13">
        <v>153244</v>
      </c>
      <c r="H14" s="13">
        <v>256179</v>
      </c>
      <c r="I14" s="13">
        <v>124231</v>
      </c>
      <c r="J14" s="11">
        <f t="shared" si="2"/>
        <v>1138384</v>
      </c>
      <c r="K14" s="56"/>
    </row>
    <row r="15" spans="1:12" ht="17.25" customHeight="1">
      <c r="A15" s="14" t="s">
        <v>23</v>
      </c>
      <c r="B15" s="13">
        <v>46233</v>
      </c>
      <c r="C15" s="13">
        <v>62606</v>
      </c>
      <c r="D15" s="13">
        <v>56785</v>
      </c>
      <c r="E15" s="13">
        <v>28670</v>
      </c>
      <c r="F15" s="13">
        <v>37700</v>
      </c>
      <c r="G15" s="13">
        <v>52882</v>
      </c>
      <c r="H15" s="13">
        <v>67674</v>
      </c>
      <c r="I15" s="13">
        <v>42220</v>
      </c>
      <c r="J15" s="11">
        <f t="shared" si="2"/>
        <v>394770</v>
      </c>
    </row>
    <row r="16" spans="1:12" ht="17.25" customHeight="1">
      <c r="A16" s="16" t="s">
        <v>24</v>
      </c>
      <c r="B16" s="11">
        <f>+B17+B18+B19</f>
        <v>212265</v>
      </c>
      <c r="C16" s="11">
        <f t="shared" ref="C16:I16" si="5">+C17+C18+C19</f>
        <v>236475</v>
      </c>
      <c r="D16" s="11">
        <f t="shared" si="5"/>
        <v>268882</v>
      </c>
      <c r="E16" s="11">
        <f t="shared" si="5"/>
        <v>133293</v>
      </c>
      <c r="F16" s="11">
        <f t="shared" si="5"/>
        <v>182407</v>
      </c>
      <c r="G16" s="11">
        <f t="shared" si="5"/>
        <v>292666</v>
      </c>
      <c r="H16" s="11">
        <f t="shared" si="5"/>
        <v>502464</v>
      </c>
      <c r="I16" s="11">
        <f t="shared" si="5"/>
        <v>183526</v>
      </c>
      <c r="J16" s="11">
        <f t="shared" si="2"/>
        <v>2011978</v>
      </c>
    </row>
    <row r="17" spans="1:11" ht="17.25" customHeight="1">
      <c r="A17" s="12" t="s">
        <v>25</v>
      </c>
      <c r="B17" s="13">
        <v>109407</v>
      </c>
      <c r="C17" s="13">
        <v>134420</v>
      </c>
      <c r="D17" s="13">
        <v>154906</v>
      </c>
      <c r="E17" s="13">
        <v>76537</v>
      </c>
      <c r="F17" s="13">
        <v>102539</v>
      </c>
      <c r="G17" s="13">
        <v>163508</v>
      </c>
      <c r="H17" s="13">
        <v>266464</v>
      </c>
      <c r="I17" s="13">
        <v>102107</v>
      </c>
      <c r="J17" s="11">
        <f t="shared" si="2"/>
        <v>1109888</v>
      </c>
      <c r="K17" s="56"/>
    </row>
    <row r="18" spans="1:11" ht="17.25" customHeight="1">
      <c r="A18" s="12" t="s">
        <v>26</v>
      </c>
      <c r="B18" s="13">
        <v>77607</v>
      </c>
      <c r="C18" s="13">
        <v>73644</v>
      </c>
      <c r="D18" s="13">
        <v>83355</v>
      </c>
      <c r="E18" s="13">
        <v>40705</v>
      </c>
      <c r="F18" s="13">
        <v>61336</v>
      </c>
      <c r="G18" s="13">
        <v>98708</v>
      </c>
      <c r="H18" s="13">
        <v>189918</v>
      </c>
      <c r="I18" s="13">
        <v>61838</v>
      </c>
      <c r="J18" s="11">
        <f t="shared" si="2"/>
        <v>687111</v>
      </c>
      <c r="K18" s="56"/>
    </row>
    <row r="19" spans="1:11" ht="17.25" customHeight="1">
      <c r="A19" s="12" t="s">
        <v>27</v>
      </c>
      <c r="B19" s="13">
        <v>25251</v>
      </c>
      <c r="C19" s="13">
        <v>28411</v>
      </c>
      <c r="D19" s="13">
        <v>30621</v>
      </c>
      <c r="E19" s="13">
        <v>16051</v>
      </c>
      <c r="F19" s="13">
        <v>18532</v>
      </c>
      <c r="G19" s="13">
        <v>30450</v>
      </c>
      <c r="H19" s="13">
        <v>46082</v>
      </c>
      <c r="I19" s="13">
        <v>19581</v>
      </c>
      <c r="J19" s="11">
        <f t="shared" si="2"/>
        <v>214979</v>
      </c>
    </row>
    <row r="20" spans="1:11" ht="17.25" customHeight="1">
      <c r="A20" s="16" t="s">
        <v>28</v>
      </c>
      <c r="B20" s="13">
        <v>42435</v>
      </c>
      <c r="C20" s="13">
        <v>65052</v>
      </c>
      <c r="D20" s="13">
        <v>79442</v>
      </c>
      <c r="E20" s="13">
        <v>48064</v>
      </c>
      <c r="F20" s="13">
        <v>49618</v>
      </c>
      <c r="G20" s="13">
        <v>62713</v>
      </c>
      <c r="H20" s="13">
        <v>67487</v>
      </c>
      <c r="I20" s="13">
        <v>34196</v>
      </c>
      <c r="J20" s="11">
        <f t="shared" si="2"/>
        <v>449007</v>
      </c>
    </row>
    <row r="21" spans="1:11" ht="17.25" customHeight="1">
      <c r="A21" s="12" t="s">
        <v>29</v>
      </c>
      <c r="B21" s="13">
        <v>27158</v>
      </c>
      <c r="C21" s="13">
        <v>41633</v>
      </c>
      <c r="D21" s="13">
        <v>50843</v>
      </c>
      <c r="E21" s="13">
        <v>30761</v>
      </c>
      <c r="F21" s="13">
        <v>31756</v>
      </c>
      <c r="G21" s="13">
        <v>40136</v>
      </c>
      <c r="H21" s="13">
        <v>43192</v>
      </c>
      <c r="I21" s="13">
        <v>21885</v>
      </c>
      <c r="J21" s="11">
        <f t="shared" si="2"/>
        <v>287364</v>
      </c>
      <c r="K21" s="56"/>
    </row>
    <row r="22" spans="1:11" ht="17.25" customHeight="1">
      <c r="A22" s="12" t="s">
        <v>30</v>
      </c>
      <c r="B22" s="13">
        <v>15277</v>
      </c>
      <c r="C22" s="13">
        <v>23419</v>
      </c>
      <c r="D22" s="13">
        <v>28599</v>
      </c>
      <c r="E22" s="13">
        <v>17303</v>
      </c>
      <c r="F22" s="13">
        <v>17862</v>
      </c>
      <c r="G22" s="13">
        <v>22577</v>
      </c>
      <c r="H22" s="13">
        <v>24295</v>
      </c>
      <c r="I22" s="13">
        <v>12311</v>
      </c>
      <c r="J22" s="11">
        <f t="shared" si="2"/>
        <v>161643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7979</v>
      </c>
      <c r="J23" s="11">
        <f t="shared" si="2"/>
        <v>7979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8078.72</v>
      </c>
      <c r="J31" s="24">
        <f t="shared" ref="J31:J69" si="7">SUM(B31:I31)</f>
        <v>8078.72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1422445.4200000002</v>
      </c>
      <c r="C43" s="23">
        <f t="shared" ref="C43:I43" si="8">+C44+C52</f>
        <v>2003634.3699999999</v>
      </c>
      <c r="D43" s="23">
        <f t="shared" si="8"/>
        <v>2198591.46</v>
      </c>
      <c r="E43" s="23">
        <f t="shared" si="8"/>
        <v>1110415.2599999998</v>
      </c>
      <c r="F43" s="23">
        <f t="shared" si="8"/>
        <v>1327710.74</v>
      </c>
      <c r="G43" s="23">
        <f t="shared" si="8"/>
        <v>1948409.23</v>
      </c>
      <c r="H43" s="23">
        <f t="shared" si="8"/>
        <v>2590645.3400000003</v>
      </c>
      <c r="I43" s="23">
        <f t="shared" si="8"/>
        <v>1336431.8999999999</v>
      </c>
      <c r="J43" s="23">
        <f t="shared" si="7"/>
        <v>13938283.720000001</v>
      </c>
    </row>
    <row r="44" spans="1:10" ht="17.25" customHeight="1">
      <c r="A44" s="16" t="s">
        <v>51</v>
      </c>
      <c r="B44" s="24">
        <f>SUM(B45:B51)</f>
        <v>1407474.3</v>
      </c>
      <c r="C44" s="24">
        <f t="shared" ref="C44:J44" si="9">SUM(C45:C51)</f>
        <v>1983270.9</v>
      </c>
      <c r="D44" s="24">
        <f t="shared" si="9"/>
        <v>2178249.69</v>
      </c>
      <c r="E44" s="24">
        <f t="shared" si="9"/>
        <v>1091516.3599999999</v>
      </c>
      <c r="F44" s="24">
        <f t="shared" si="9"/>
        <v>1308438.74</v>
      </c>
      <c r="G44" s="24">
        <f t="shared" si="9"/>
        <v>1930452.2</v>
      </c>
      <c r="H44" s="24">
        <f t="shared" si="9"/>
        <v>2565479.85</v>
      </c>
      <c r="I44" s="24">
        <f t="shared" si="9"/>
        <v>1323088.45</v>
      </c>
      <c r="J44" s="24">
        <f t="shared" si="9"/>
        <v>13787970.49</v>
      </c>
    </row>
    <row r="45" spans="1:10" ht="17.25" customHeight="1">
      <c r="A45" s="37" t="s">
        <v>52</v>
      </c>
      <c r="B45" s="24">
        <f t="shared" ref="B45:I45" si="10">ROUND(B26*B7,2)</f>
        <v>1407474.3</v>
      </c>
      <c r="C45" s="24">
        <f t="shared" si="10"/>
        <v>1978872.5</v>
      </c>
      <c r="D45" s="24">
        <f t="shared" si="10"/>
        <v>2178249.69</v>
      </c>
      <c r="E45" s="24">
        <f t="shared" si="10"/>
        <v>1068081.69</v>
      </c>
      <c r="F45" s="24">
        <f t="shared" si="10"/>
        <v>1308438.74</v>
      </c>
      <c r="G45" s="24">
        <f t="shared" si="10"/>
        <v>1930452.2</v>
      </c>
      <c r="H45" s="24">
        <f t="shared" si="10"/>
        <v>2565479.85</v>
      </c>
      <c r="I45" s="24">
        <f t="shared" si="10"/>
        <v>1315009.73</v>
      </c>
      <c r="J45" s="24">
        <f t="shared" si="7"/>
        <v>13752058.699999999</v>
      </c>
    </row>
    <row r="46" spans="1:10" ht="17.25" customHeight="1">
      <c r="A46" s="37" t="s">
        <v>53</v>
      </c>
      <c r="B46" s="20">
        <v>0</v>
      </c>
      <c r="C46" s="24">
        <f>ROUND(C27*C7,2)</f>
        <v>4398.3999999999996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4398.3999999999996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32017.18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32017.18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-8582.51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-8582.51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8078.72</v>
      </c>
      <c r="J49" s="24">
        <f>SUM(B49:I49)</f>
        <v>8078.72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-286449.34999999998</v>
      </c>
      <c r="C56" s="38">
        <f t="shared" si="11"/>
        <v>-215943.81</v>
      </c>
      <c r="D56" s="38">
        <f t="shared" si="11"/>
        <v>-222099.96</v>
      </c>
      <c r="E56" s="38">
        <f t="shared" si="11"/>
        <v>-376466.39</v>
      </c>
      <c r="F56" s="38">
        <f t="shared" si="11"/>
        <v>-280252.46000000002</v>
      </c>
      <c r="G56" s="38">
        <f t="shared" si="11"/>
        <v>-283411.13</v>
      </c>
      <c r="H56" s="38">
        <f t="shared" si="11"/>
        <v>-298310.72000000003</v>
      </c>
      <c r="I56" s="38">
        <f t="shared" si="11"/>
        <v>-182913.1</v>
      </c>
      <c r="J56" s="38">
        <f t="shared" si="7"/>
        <v>-2145846.92</v>
      </c>
    </row>
    <row r="57" spans="1:10" ht="18.75" customHeight="1">
      <c r="A57" s="16" t="s">
        <v>86</v>
      </c>
      <c r="B57" s="38">
        <f t="shared" ref="B57:I57" si="12">B58+B59+B60+B61+B62+B63</f>
        <v>-272795.67</v>
      </c>
      <c r="C57" s="38">
        <f t="shared" si="12"/>
        <v>-195920.15</v>
      </c>
      <c r="D57" s="38">
        <f t="shared" si="12"/>
        <v>-202271.25</v>
      </c>
      <c r="E57" s="38">
        <f t="shared" si="12"/>
        <v>-81777</v>
      </c>
      <c r="F57" s="38">
        <f t="shared" si="12"/>
        <v>-265629.41000000003</v>
      </c>
      <c r="G57" s="38">
        <f t="shared" si="12"/>
        <v>-264973.73</v>
      </c>
      <c r="H57" s="38">
        <f t="shared" si="12"/>
        <v>-271843.51</v>
      </c>
      <c r="I57" s="38">
        <f t="shared" si="12"/>
        <v>-169440</v>
      </c>
      <c r="J57" s="38">
        <f t="shared" si="7"/>
        <v>-1724650.72</v>
      </c>
    </row>
    <row r="58" spans="1:10" ht="18.75" customHeight="1">
      <c r="A58" s="12" t="s">
        <v>87</v>
      </c>
      <c r="B58" s="38">
        <f>-ROUND(B9*$D$3,2)</f>
        <v>-140541</v>
      </c>
      <c r="C58" s="38">
        <f t="shared" ref="C58:I58" si="13">-ROUND(C9*$D$3,2)</f>
        <v>-187560</v>
      </c>
      <c r="D58" s="38">
        <f t="shared" si="13"/>
        <v>-165549</v>
      </c>
      <c r="E58" s="38">
        <f t="shared" si="13"/>
        <v>-81777</v>
      </c>
      <c r="F58" s="38">
        <f t="shared" si="13"/>
        <v>-124209</v>
      </c>
      <c r="G58" s="38">
        <f t="shared" si="13"/>
        <v>-154206</v>
      </c>
      <c r="H58" s="38">
        <f t="shared" si="13"/>
        <v>-182451</v>
      </c>
      <c r="I58" s="38">
        <f t="shared" si="13"/>
        <v>-169440</v>
      </c>
      <c r="J58" s="38">
        <f t="shared" si="7"/>
        <v>-1205733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-1284</v>
      </c>
      <c r="C60" s="50">
        <v>-612</v>
      </c>
      <c r="D60" s="50">
        <v>-447</v>
      </c>
      <c r="E60" s="20">
        <v>0</v>
      </c>
      <c r="F60" s="50">
        <v>-669</v>
      </c>
      <c r="G60" s="50">
        <v>-255</v>
      </c>
      <c r="H60" s="50">
        <v>-300</v>
      </c>
      <c r="I60" s="20">
        <v>0</v>
      </c>
      <c r="J60" s="38">
        <f t="shared" si="7"/>
        <v>-3567</v>
      </c>
    </row>
    <row r="61" spans="1:10" ht="18.75" customHeight="1">
      <c r="A61" s="12" t="s">
        <v>63</v>
      </c>
      <c r="B61" s="50">
        <v>-417</v>
      </c>
      <c r="C61" s="50">
        <v>-279</v>
      </c>
      <c r="D61" s="50">
        <v>-84</v>
      </c>
      <c r="E61" s="20">
        <v>0</v>
      </c>
      <c r="F61" s="50">
        <v>-744</v>
      </c>
      <c r="G61" s="50">
        <v>-60</v>
      </c>
      <c r="H61" s="50">
        <v>-60</v>
      </c>
      <c r="I61" s="20">
        <v>0</v>
      </c>
      <c r="J61" s="38">
        <f t="shared" si="7"/>
        <v>-1644</v>
      </c>
    </row>
    <row r="62" spans="1:10" ht="18.75" customHeight="1">
      <c r="A62" s="12" t="s">
        <v>64</v>
      </c>
      <c r="B62" s="50">
        <v>-130525.67</v>
      </c>
      <c r="C62" s="50">
        <v>-7441.15</v>
      </c>
      <c r="D62" s="50">
        <v>-36191.25</v>
      </c>
      <c r="E62" s="20">
        <v>0</v>
      </c>
      <c r="F62" s="50">
        <v>-139867.41</v>
      </c>
      <c r="G62" s="50">
        <v>-110424.73</v>
      </c>
      <c r="H62" s="50">
        <v>-89032.51</v>
      </c>
      <c r="I62" s="20">
        <v>0</v>
      </c>
      <c r="J62" s="38">
        <f>SUM(B62:I62)</f>
        <v>-513482.72</v>
      </c>
    </row>
    <row r="63" spans="1:10" ht="18.75" customHeight="1">
      <c r="A63" s="12" t="s">
        <v>65</v>
      </c>
      <c r="B63" s="50">
        <v>-28</v>
      </c>
      <c r="C63" s="50">
        <v>-28</v>
      </c>
      <c r="D63" s="20">
        <v>0</v>
      </c>
      <c r="E63" s="20">
        <v>0</v>
      </c>
      <c r="F63" s="20">
        <v>-140</v>
      </c>
      <c r="G63" s="20">
        <v>-28</v>
      </c>
      <c r="H63" s="20">
        <v>0</v>
      </c>
      <c r="I63" s="20">
        <v>0</v>
      </c>
      <c r="J63" s="38">
        <f t="shared" si="7"/>
        <v>-224</v>
      </c>
    </row>
    <row r="64" spans="1:10" ht="18.75" customHeight="1">
      <c r="A64" s="12" t="s">
        <v>91</v>
      </c>
      <c r="B64" s="50">
        <f t="shared" ref="B64:I64" si="14">SUM(B65:B86)</f>
        <v>-13653.68</v>
      </c>
      <c r="C64" s="50">
        <f t="shared" si="14"/>
        <v>-20023.66</v>
      </c>
      <c r="D64" s="20">
        <f t="shared" si="14"/>
        <v>-19828.71</v>
      </c>
      <c r="E64" s="20">
        <f t="shared" si="14"/>
        <v>-294689.39</v>
      </c>
      <c r="F64" s="20">
        <f t="shared" si="14"/>
        <v>-14623.05</v>
      </c>
      <c r="G64" s="20">
        <f t="shared" si="14"/>
        <v>-18437.400000000001</v>
      </c>
      <c r="H64" s="20">
        <f t="shared" si="14"/>
        <v>-27539.31</v>
      </c>
      <c r="I64" s="20">
        <f t="shared" si="14"/>
        <v>-13473.1</v>
      </c>
      <c r="J64" s="38">
        <f t="shared" si="7"/>
        <v>-422268.3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1">
        <f t="shared" si="7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51">
        <v>-190000</v>
      </c>
      <c r="F77" s="20">
        <v>0</v>
      </c>
      <c r="G77" s="20">
        <v>0</v>
      </c>
      <c r="H77" s="20">
        <v>0</v>
      </c>
      <c r="I77" s="20">
        <v>0</v>
      </c>
      <c r="J77" s="51">
        <f t="shared" ref="J77" si="15">SUM(B77:I77)</f>
        <v>-190000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51">
        <v>-48398.6</v>
      </c>
      <c r="F80" s="20">
        <v>0</v>
      </c>
      <c r="G80" s="20">
        <v>0</v>
      </c>
      <c r="H80" s="20">
        <v>0</v>
      </c>
      <c r="I80" s="20">
        <v>0</v>
      </c>
      <c r="J80" s="51">
        <f t="shared" ref="J80" si="16">SUM(B80:I80)</f>
        <v>-48398.6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115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2" t="s">
        <v>116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51"/>
    </row>
    <row r="88" spans="1:11" ht="18.75" customHeight="1">
      <c r="A88" s="16" t="s">
        <v>121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51">
        <v>1072.0999999999999</v>
      </c>
      <c r="I88" s="20">
        <v>0</v>
      </c>
      <c r="J88" s="51">
        <f>SUM(B88:I88)</f>
        <v>1072.0999999999999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f>SUM(B90:I90)</f>
        <v>0</v>
      </c>
    </row>
    <row r="91" spans="1:11" ht="18.75" customHeight="1">
      <c r="A91" s="16" t="s">
        <v>95</v>
      </c>
      <c r="B91" s="25">
        <f t="shared" ref="B91:I91" si="17">+B92+B93</f>
        <v>1135996.0700000003</v>
      </c>
      <c r="C91" s="25">
        <f t="shared" si="17"/>
        <v>1787690.56</v>
      </c>
      <c r="D91" s="25">
        <f t="shared" si="17"/>
        <v>1976491.5</v>
      </c>
      <c r="E91" s="25">
        <f t="shared" si="17"/>
        <v>733948.86999999988</v>
      </c>
      <c r="F91" s="25">
        <f t="shared" si="17"/>
        <v>1047458.2799999999</v>
      </c>
      <c r="G91" s="25">
        <f t="shared" si="17"/>
        <v>1664998.1</v>
      </c>
      <c r="H91" s="25">
        <f t="shared" si="17"/>
        <v>2292334.62</v>
      </c>
      <c r="I91" s="25">
        <f t="shared" si="17"/>
        <v>1153518.7999999998</v>
      </c>
      <c r="J91" s="51">
        <f>SUM(B91:I91)</f>
        <v>11792436.800000001</v>
      </c>
      <c r="K91" s="58"/>
    </row>
    <row r="92" spans="1:11" ht="18.75" customHeight="1">
      <c r="A92" s="16" t="s">
        <v>94</v>
      </c>
      <c r="B92" s="25">
        <f t="shared" ref="B92:I92" si="18">+B44+B57+B64+B88</f>
        <v>1121024.9500000002</v>
      </c>
      <c r="C92" s="25">
        <f t="shared" si="18"/>
        <v>1767327.09</v>
      </c>
      <c r="D92" s="25">
        <f t="shared" si="18"/>
        <v>1956149.73</v>
      </c>
      <c r="E92" s="25">
        <f t="shared" si="18"/>
        <v>715049.96999999986</v>
      </c>
      <c r="F92" s="25">
        <f t="shared" si="18"/>
        <v>1028186.2799999999</v>
      </c>
      <c r="G92" s="25">
        <f t="shared" si="18"/>
        <v>1647041.07</v>
      </c>
      <c r="H92" s="25">
        <f t="shared" si="18"/>
        <v>2267169.13</v>
      </c>
      <c r="I92" s="25">
        <f t="shared" si="18"/>
        <v>1140175.3499999999</v>
      </c>
      <c r="J92" s="51">
        <f>SUM(B92:I92)</f>
        <v>11642123.569999998</v>
      </c>
      <c r="K92" s="58"/>
    </row>
    <row r="93" spans="1:11" ht="18.75" customHeight="1">
      <c r="A93" s="16" t="s">
        <v>98</v>
      </c>
      <c r="B93" s="25">
        <f t="shared" ref="B93:I93" si="19">IF(+B52+B89+B94&lt;0,0,(B52+B89+B94))</f>
        <v>14971.12</v>
      </c>
      <c r="C93" s="25">
        <f t="shared" si="19"/>
        <v>20363.47</v>
      </c>
      <c r="D93" s="25">
        <f t="shared" si="19"/>
        <v>20341.77</v>
      </c>
      <c r="E93" s="20">
        <f t="shared" si="19"/>
        <v>18898.900000000001</v>
      </c>
      <c r="F93" s="25">
        <f t="shared" si="19"/>
        <v>19272</v>
      </c>
      <c r="G93" s="20">
        <f t="shared" si="19"/>
        <v>17957.03</v>
      </c>
      <c r="H93" s="25">
        <f t="shared" si="19"/>
        <v>25165.49</v>
      </c>
      <c r="I93" s="20">
        <f t="shared" si="19"/>
        <v>13343.45</v>
      </c>
      <c r="J93" s="51">
        <f>SUM(B93:I93)</f>
        <v>150313.23000000001</v>
      </c>
      <c r="K93" s="58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.75" customHeight="1">
      <c r="A98" s="8"/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4">
        <f>SUM(J100:J118)</f>
        <v>11792436.819999998</v>
      </c>
    </row>
    <row r="100" spans="1:10" ht="18.75" customHeight="1">
      <c r="A100" s="27" t="s">
        <v>82</v>
      </c>
      <c r="B100" s="28">
        <v>143138.5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ref="J100:J118" si="20">SUM(B100:I100)</f>
        <v>143138.5</v>
      </c>
    </row>
    <row r="101" spans="1:10" ht="18.75" customHeight="1">
      <c r="A101" s="27" t="s">
        <v>83</v>
      </c>
      <c r="B101" s="28">
        <v>992857.57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20"/>
        <v>992857.57</v>
      </c>
    </row>
    <row r="102" spans="1:10" ht="18.75" customHeight="1">
      <c r="A102" s="27" t="s">
        <v>84</v>
      </c>
      <c r="B102" s="43">
        <v>0</v>
      </c>
      <c r="C102" s="28">
        <f>+C91</f>
        <v>1787690.56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20"/>
        <v>1787690.56</v>
      </c>
    </row>
    <row r="103" spans="1:10" ht="18.75" customHeight="1">
      <c r="A103" s="27" t="s">
        <v>85</v>
      </c>
      <c r="B103" s="43">
        <v>0</v>
      </c>
      <c r="C103" s="43">
        <v>0</v>
      </c>
      <c r="D103" s="28">
        <f>+D91</f>
        <v>1976491.5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20"/>
        <v>1976491.5</v>
      </c>
    </row>
    <row r="104" spans="1:10" ht="18.75" customHeight="1">
      <c r="A104" s="27" t="s">
        <v>117</v>
      </c>
      <c r="B104" s="43">
        <v>0</v>
      </c>
      <c r="C104" s="43">
        <v>0</v>
      </c>
      <c r="D104" s="43">
        <v>0</v>
      </c>
      <c r="E104" s="28">
        <v>424096.14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20"/>
        <v>424096.14</v>
      </c>
    </row>
    <row r="105" spans="1:10" ht="18.75" customHeight="1">
      <c r="A105" s="27" t="s">
        <v>118</v>
      </c>
      <c r="B105" s="43">
        <v>0</v>
      </c>
      <c r="C105" s="43">
        <v>0</v>
      </c>
      <c r="D105" s="43">
        <v>0</v>
      </c>
      <c r="E105" s="28">
        <v>309852.73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20"/>
        <v>309852.73</v>
      </c>
    </row>
    <row r="106" spans="1:10" ht="18.75" customHeight="1">
      <c r="A106" s="27" t="s">
        <v>119</v>
      </c>
      <c r="B106" s="43">
        <v>0</v>
      </c>
      <c r="C106" s="43">
        <v>0</v>
      </c>
      <c r="D106" s="43">
        <v>0</v>
      </c>
      <c r="E106" s="28"/>
      <c r="F106" s="43">
        <v>0</v>
      </c>
      <c r="G106" s="43">
        <v>0</v>
      </c>
      <c r="H106" s="43">
        <v>0</v>
      </c>
      <c r="I106" s="43">
        <v>0</v>
      </c>
      <c r="J106" s="44">
        <f t="shared" si="20"/>
        <v>0</v>
      </c>
    </row>
    <row r="107" spans="1:10" ht="18.75" customHeight="1">
      <c r="A107" s="27" t="s">
        <v>103</v>
      </c>
      <c r="B107" s="43">
        <v>0</v>
      </c>
      <c r="C107" s="43">
        <v>0</v>
      </c>
      <c r="D107" s="43">
        <v>0</v>
      </c>
      <c r="E107" s="43">
        <v>0</v>
      </c>
      <c r="F107" s="28">
        <f>+F91</f>
        <v>1047458.2799999999</v>
      </c>
      <c r="G107" s="43">
        <v>0</v>
      </c>
      <c r="H107" s="43">
        <v>0</v>
      </c>
      <c r="I107" s="43">
        <v>0</v>
      </c>
      <c r="J107" s="44">
        <f t="shared" si="20"/>
        <v>1047458.2799999999</v>
      </c>
    </row>
    <row r="108" spans="1:10" ht="18.75" customHeight="1">
      <c r="A108" s="27" t="s">
        <v>104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208591.94</v>
      </c>
      <c r="H108" s="43">
        <v>0</v>
      </c>
      <c r="I108" s="43">
        <v>0</v>
      </c>
      <c r="J108" s="44">
        <f t="shared" si="20"/>
        <v>208591.94</v>
      </c>
    </row>
    <row r="109" spans="1:10" ht="18.75" customHeight="1">
      <c r="A109" s="27" t="s">
        <v>105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291365.69</v>
      </c>
      <c r="H109" s="43">
        <v>0</v>
      </c>
      <c r="I109" s="43">
        <v>0</v>
      </c>
      <c r="J109" s="44">
        <f t="shared" si="20"/>
        <v>291365.69</v>
      </c>
    </row>
    <row r="110" spans="1:10" ht="18.75" customHeight="1">
      <c r="A110" s="27" t="s">
        <v>106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438057.42</v>
      </c>
      <c r="H110" s="43">
        <v>0</v>
      </c>
      <c r="I110" s="43">
        <v>0</v>
      </c>
      <c r="J110" s="44">
        <f t="shared" si="20"/>
        <v>438057.42</v>
      </c>
    </row>
    <row r="111" spans="1:10" ht="18.75" customHeight="1">
      <c r="A111" s="27" t="s">
        <v>107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28">
        <v>726983.06</v>
      </c>
      <c r="H111" s="43">
        <v>0</v>
      </c>
      <c r="I111" s="43">
        <v>0</v>
      </c>
      <c r="J111" s="44">
        <f t="shared" si="20"/>
        <v>726983.06</v>
      </c>
    </row>
    <row r="112" spans="1:10" ht="18.75" customHeight="1">
      <c r="A112" s="27" t="s">
        <v>108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669884.09</v>
      </c>
      <c r="I112" s="43">
        <v>0</v>
      </c>
      <c r="J112" s="44">
        <f t="shared" si="20"/>
        <v>669884.09</v>
      </c>
    </row>
    <row r="113" spans="1:10" ht="18.75" customHeight="1">
      <c r="A113" s="27" t="s">
        <v>109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53166.68</v>
      </c>
      <c r="I113" s="43">
        <v>0</v>
      </c>
      <c r="J113" s="44">
        <f t="shared" si="20"/>
        <v>53166.68</v>
      </c>
    </row>
    <row r="114" spans="1:10" ht="18.75" customHeight="1">
      <c r="A114" s="27" t="s">
        <v>110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375170.19</v>
      </c>
      <c r="I114" s="43">
        <v>0</v>
      </c>
      <c r="J114" s="44">
        <f t="shared" si="20"/>
        <v>375170.19</v>
      </c>
    </row>
    <row r="115" spans="1:10" ht="18.75" customHeight="1">
      <c r="A115" s="27" t="s">
        <v>111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325736.24</v>
      </c>
      <c r="I115" s="43">
        <v>0</v>
      </c>
      <c r="J115" s="44">
        <f t="shared" si="20"/>
        <v>325736.24</v>
      </c>
    </row>
    <row r="116" spans="1:10" ht="18.75" customHeight="1">
      <c r="A116" s="27" t="s">
        <v>112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28">
        <v>868377.43</v>
      </c>
      <c r="I116" s="43">
        <v>0</v>
      </c>
      <c r="J116" s="44">
        <f t="shared" si="20"/>
        <v>868377.43</v>
      </c>
    </row>
    <row r="117" spans="1:10" ht="18.75" customHeight="1">
      <c r="A117" s="27" t="s">
        <v>113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28">
        <v>417666.61</v>
      </c>
      <c r="J117" s="44">
        <f t="shared" si="20"/>
        <v>417666.61</v>
      </c>
    </row>
    <row r="118" spans="1:10" ht="18.75" customHeight="1">
      <c r="A118" s="29" t="s">
        <v>114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6">
        <v>735852.19</v>
      </c>
      <c r="J118" s="47">
        <f t="shared" si="20"/>
        <v>735852.19</v>
      </c>
    </row>
    <row r="119" spans="1:10" ht="18.75" customHeight="1">
      <c r="A119" s="67" t="s">
        <v>122</v>
      </c>
      <c r="B119" s="54"/>
      <c r="C119" s="54"/>
      <c r="D119" s="54"/>
      <c r="E119" s="54"/>
      <c r="F119" s="54"/>
      <c r="G119" s="54"/>
      <c r="H119" s="54"/>
      <c r="I119" s="54">
        <v>691794.09</v>
      </c>
      <c r="J119" s="55"/>
    </row>
    <row r="120" spans="1:10" ht="18.75" customHeight="1">
      <c r="A120" s="42" t="s">
        <v>123</v>
      </c>
    </row>
    <row r="121" spans="1:10" ht="18.75" customHeight="1">
      <c r="A121" s="42"/>
    </row>
    <row r="122" spans="1:10" ht="18.75" customHeight="1">
      <c r="A122" s="42"/>
    </row>
    <row r="123" spans="1:10" ht="18.75" customHeight="1">
      <c r="A123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2013-11-06T20:07:04Z</dcterms:modified>
</cp:coreProperties>
</file>