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140" yWindow="-120" windowWidth="14880" windowHeight="8190"/>
  </bookViews>
  <sheets>
    <sheet name="DETALHAMENTO CONCESSÃO" sheetId="8" r:id="rId1"/>
  </sheets>
  <definedNames>
    <definedName name="_xlnm.Print_Area" localSheetId="0">'DETALHAMENTO CONCESSÃO'!$A$1:$J$118</definedName>
    <definedName name="_xlnm.Print_Titles" localSheetId="0">'DETALHAMENTO CONCESSÃO'!$4:$6</definedName>
  </definedNames>
  <calcPr calcId="125725" fullCalcOnLoad="1"/>
</workbook>
</file>

<file path=xl/calcChain.xml><?xml version="1.0" encoding="utf-8"?>
<calcChain xmlns="http://schemas.openxmlformats.org/spreadsheetml/2006/main">
  <c r="J88" i="8"/>
  <c r="J80"/>
  <c r="J77"/>
  <c r="B9"/>
  <c r="B8" s="1"/>
  <c r="C9"/>
  <c r="C8" s="1"/>
  <c r="C7" s="1"/>
  <c r="D9"/>
  <c r="D8" s="1"/>
  <c r="D7" s="1"/>
  <c r="D45" s="1"/>
  <c r="D44" s="1"/>
  <c r="E9"/>
  <c r="E8" s="1"/>
  <c r="E7" s="1"/>
  <c r="F9"/>
  <c r="F8" s="1"/>
  <c r="F7" s="1"/>
  <c r="F45" s="1"/>
  <c r="F44" s="1"/>
  <c r="G9"/>
  <c r="G8" s="1"/>
  <c r="G7" s="1"/>
  <c r="G45" s="1"/>
  <c r="G44" s="1"/>
  <c r="H9"/>
  <c r="H8" s="1"/>
  <c r="H7" s="1"/>
  <c r="H45" s="1"/>
  <c r="H44" s="1"/>
  <c r="I9"/>
  <c r="I8" s="1"/>
  <c r="I7" s="1"/>
  <c r="I45" s="1"/>
  <c r="I44" s="1"/>
  <c r="J10"/>
  <c r="J11"/>
  <c r="B12"/>
  <c r="C12"/>
  <c r="D12"/>
  <c r="E12"/>
  <c r="F12"/>
  <c r="G12"/>
  <c r="H12"/>
  <c r="I12"/>
  <c r="J12"/>
  <c r="J13"/>
  <c r="J14"/>
  <c r="J15"/>
  <c r="B16"/>
  <c r="C16"/>
  <c r="D16"/>
  <c r="E16"/>
  <c r="F16"/>
  <c r="G16"/>
  <c r="H16"/>
  <c r="I16"/>
  <c r="J16"/>
  <c r="J17"/>
  <c r="J18"/>
  <c r="J19"/>
  <c r="J20"/>
  <c r="J21"/>
  <c r="J22"/>
  <c r="J23"/>
  <c r="B25"/>
  <c r="C25"/>
  <c r="D25"/>
  <c r="E25"/>
  <c r="F25"/>
  <c r="G25"/>
  <c r="H25"/>
  <c r="I25"/>
  <c r="J31"/>
  <c r="J32"/>
  <c r="J33"/>
  <c r="J35"/>
  <c r="J36"/>
  <c r="J37"/>
  <c r="J38"/>
  <c r="J39"/>
  <c r="J40"/>
  <c r="J41"/>
  <c r="J47"/>
  <c r="I49"/>
  <c r="J49"/>
  <c r="J50"/>
  <c r="J51"/>
  <c r="J52"/>
  <c r="B58"/>
  <c r="B57" s="1"/>
  <c r="C58"/>
  <c r="C57" s="1"/>
  <c r="D58"/>
  <c r="D57" s="1"/>
  <c r="D56" s="1"/>
  <c r="E58"/>
  <c r="E57" s="1"/>
  <c r="F58"/>
  <c r="F57" s="1"/>
  <c r="F56" s="1"/>
  <c r="G58"/>
  <c r="G57" s="1"/>
  <c r="G56" s="1"/>
  <c r="H58"/>
  <c r="H57" s="1"/>
  <c r="H56" s="1"/>
  <c r="I58"/>
  <c r="I57" s="1"/>
  <c r="I56" s="1"/>
  <c r="J59"/>
  <c r="J60"/>
  <c r="J61"/>
  <c r="J62"/>
  <c r="J63"/>
  <c r="B64"/>
  <c r="C64"/>
  <c r="D64"/>
  <c r="E64"/>
  <c r="J64" s="1"/>
  <c r="F64"/>
  <c r="G64"/>
  <c r="H64"/>
  <c r="I64"/>
  <c r="J65"/>
  <c r="J66"/>
  <c r="J67"/>
  <c r="J68"/>
  <c r="J69"/>
  <c r="J90"/>
  <c r="B93"/>
  <c r="C93"/>
  <c r="D93"/>
  <c r="E93"/>
  <c r="F93"/>
  <c r="G93"/>
  <c r="J93" s="1"/>
  <c r="H93"/>
  <c r="I93"/>
  <c r="J94"/>
  <c r="J100"/>
  <c r="J101"/>
  <c r="J104"/>
  <c r="J105"/>
  <c r="J106"/>
  <c r="J108"/>
  <c r="J109"/>
  <c r="J110"/>
  <c r="J111"/>
  <c r="J112"/>
  <c r="J113"/>
  <c r="J114"/>
  <c r="J115"/>
  <c r="J116"/>
  <c r="J117"/>
  <c r="J118"/>
  <c r="C56" l="1"/>
  <c r="E56"/>
  <c r="J57"/>
  <c r="B56"/>
  <c r="H43"/>
  <c r="H92"/>
  <c r="H91" s="1"/>
  <c r="F43"/>
  <c r="F92"/>
  <c r="F91" s="1"/>
  <c r="F107" s="1"/>
  <c r="J107" s="1"/>
  <c r="D43"/>
  <c r="D92"/>
  <c r="D91" s="1"/>
  <c r="D103" s="1"/>
  <c r="J103" s="1"/>
  <c r="J8"/>
  <c r="J7" s="1"/>
  <c r="B7"/>
  <c r="B45" s="1"/>
  <c r="I43"/>
  <c r="I92"/>
  <c r="I91" s="1"/>
  <c r="G43"/>
  <c r="G92"/>
  <c r="G91" s="1"/>
  <c r="E48"/>
  <c r="J48" s="1"/>
  <c r="E45"/>
  <c r="C45"/>
  <c r="C44" s="1"/>
  <c r="C46"/>
  <c r="J46" s="1"/>
  <c r="J58"/>
  <c r="J9"/>
  <c r="J56" l="1"/>
  <c r="E44"/>
  <c r="C43"/>
  <c r="C92"/>
  <c r="C91" s="1"/>
  <c r="C102" s="1"/>
  <c r="J102" s="1"/>
  <c r="J99" s="1"/>
  <c r="J45"/>
  <c r="J44" s="1"/>
  <c r="B44"/>
  <c r="E43" l="1"/>
  <c r="E92"/>
  <c r="E91" s="1"/>
  <c r="B43"/>
  <c r="J43" s="1"/>
  <c r="B92"/>
  <c r="J92" l="1"/>
  <c r="B91"/>
  <c r="J91" s="1"/>
</calcChain>
</file>

<file path=xl/sharedStrings.xml><?xml version="1.0" encoding="utf-8"?>
<sst xmlns="http://schemas.openxmlformats.org/spreadsheetml/2006/main" count="124" uniqueCount="124">
  <si>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</si>
  <si>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</si>
  <si>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</si>
  <si>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</si>
  <si>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</si>
  <si>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</si>
  <si>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</si>
  <si>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</si>
  <si>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</si>
  <si>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</si>
  <si>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</si>
  <si>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</si>
  <si>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</si>
  <si>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</si>
  <si>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</si>
  <si>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</si>
  <si>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</si>
  <si>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</si>
  <si>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</si>
  <si>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</si>
  <si>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</si>
  <si>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</si>
  <si>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</si>
  <si>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</si>
  <si>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</si>
  <si>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</si>
  <si>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</si>
  <si>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</si>
  <si>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</si>
  <si>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</si>
  <si>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</si>
  <si>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CONCESSIONÁRIAS</t>
  </si>
  <si>
    <t>1. Passageiros Transportados da Área (1.1 +  1.2 + 1.3 + 1.4)</t>
  </si>
  <si>
    <t>1.1. Pagantes (1.1.1. + 1.1.2.)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</si>
  <si>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</si>
  <si>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</si>
  <si>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</si>
  <si>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</si>
  <si>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</si>
  <si>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</si>
  <si>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</si>
  <si>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</si>
  <si>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</si>
  <si>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</si>
  <si>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</si>
  <si>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</si>
  <si>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</si>
  <si>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</si>
  <si>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</si>
  <si>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</si>
  <si>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</si>
  <si>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</si>
  <si>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</si>
  <si>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</si>
  <si>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</si>
  <si>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</si>
  <si>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</si>
  <si>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</si>
  <si>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</si>
  <si>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</si>
  <si>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</si>
  <si>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</si>
  <si>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6.1.3. Venda de Cartões Estudantes (UMES)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</si>
  <si>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</si>
  <si>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</si>
  <si>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</si>
  <si>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</si>
  <si>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</si>
  <si>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</si>
  <si>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</si>
  <si>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</si>
  <si>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</si>
  <si>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</si>
  <si>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</si>
  <si>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</si>
  <si>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</si>
  <si>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</si>
  <si>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</si>
  <si>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</si>
  <si>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</si>
  <si>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</si>
  <si>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</si>
  <si>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</si>
  <si>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</si>
  <si>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</si>
  <si>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</si>
  <si>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</si>
  <si>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</si>
  <si>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</si>
  <si>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</si>
  <si>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</si>
  <si>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</si>
  <si>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</si>
  <si>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</si>
  <si>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</si>
  <si>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</si>
  <si>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</si>
  <si>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7.2.2 Ajuste para o dia seguinte </t>
  </si>
  <si>
    <t>7.2. Pelo Serviço Atende (5.2 + 6.4 + 7.2.1)</t>
  </si>
  <si>
    <t xml:space="preserve">6.4. Revisão de Remuneração pelo Serviço Atende 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</si>
  <si>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</si>
  <si>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</si>
  <si>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</si>
  <si>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8.8. Via Sul Transportes Urbanos Ltda.</t>
  </si>
  <si>
    <t>8.9. VIP - Transportes Urbanos Ltda.</t>
  </si>
  <si>
    <t>8.10. Tupi Transportes Urbanos Piratininga Ltda.</t>
  </si>
  <si>
    <t>8.11. Mobibrasil Transp Urbano Ltda.</t>
  </si>
  <si>
    <t>8.12. Viação Cidade Dutra Ltda.</t>
  </si>
  <si>
    <t>8.13. VIP - Transportes Urbanos Ltda.</t>
  </si>
  <si>
    <t>8.14. Viação Campo Belo Ltda.</t>
  </si>
  <si>
    <t>8.15. Transkuba Transportes Gerais Ltda.</t>
  </si>
  <si>
    <t>8.16. Viação Gatusa Transportes Urb. Ltda.</t>
  </si>
  <si>
    <t>8.17. Consórcio Sete</t>
  </si>
  <si>
    <t>8.18. Viação Gato Preto Ltda.</t>
  </si>
  <si>
    <t>8.19. Transpass Transp. de Pass. Ltda</t>
  </si>
  <si>
    <t>6.2.22. Descumprimento de entrega Balancete Semestral</t>
  </si>
  <si>
    <t xml:space="preserve">6.2.23. Pacto Ministério do Trabalho e Emprego </t>
  </si>
  <si>
    <t>8.5. Área 4</t>
  </si>
  <si>
    <t>8.6. Área 4</t>
  </si>
  <si>
    <t>8.7. Área 4</t>
  </si>
  <si>
    <t>OPERAÇÃO 30/10/13 - VENCIMENTO 06/11/13</t>
  </si>
  <si>
    <t>6.3. Revisão de Remuneração pelo Transporte Coletivo (1)</t>
  </si>
  <si>
    <t>Nota:</t>
  </si>
  <si>
    <t xml:space="preserve">   (1) Revisão do valor do AVL de outubro/13.</t>
  </si>
</sst>
</file>

<file path=xl/styles.xml><?xml version="1.0" encoding="utf-8"?>
<styleSheet xmlns="http://schemas.openxmlformats.org/spreadsheetml/2006/main">
  <numFmts count="7">
    <numFmt numFmtId="43" formatCode="_(* #,##0.00_);_(* \(#,##0.00\);_(* &quot;-&quot;??_);_(@_)"/>
    <numFmt numFmtId="170" formatCode="_-&quot;R$&quot;\ * #,##0.00_-;\-&quot;R$&quot;\ * #,##0.00_-;_-&quot;R$&quot;\ 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0000_);_([$R$ -416]* \(#,##0.000000\);_([$R$ -416]* &quot;-&quot;??_);_(@_)"/>
    <numFmt numFmtId="175" formatCode="_([$R$ -416]* #,##0.00_);_([$R$ -416]* \(#,##0.00\);_([$R$ -416]* &quot;-&quot;??_);_(@_)"/>
    <numFmt numFmtId="176" formatCode="_([$R$ -416]* #,##0.0000000_);_([$R$ -416]* \(#,##0.0000000\);_([$R$ -416]* &quot;-&quot;??_);_(@_)"/>
  </numFmts>
  <fonts count="9"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5">
    <xf numFmtId="0" fontId="0" fillId="0" borderId="0"/>
    <xf numFmtId="173" fontId="4" fillId="0" borderId="1" applyAlignment="0">
      <alignment vertical="center"/>
    </xf>
    <xf numFmtId="170" fontId="3" fillId="0" borderId="0" applyFont="0" applyFill="0" applyBorder="0" applyAlignment="0" applyProtection="0"/>
    <xf numFmtId="1" fontId="1" fillId="0" borderId="0" applyBorder="0"/>
    <xf numFmtId="43" fontId="3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 vertical="center" indent="1"/>
    </xf>
    <xf numFmtId="0" fontId="4" fillId="0" borderId="1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" fontId="2" fillId="2" borderId="2" xfId="3" applyFont="1" applyFill="1" applyBorder="1" applyAlignment="1">
      <alignment horizontal="left" vertical="center"/>
    </xf>
    <xf numFmtId="170" fontId="2" fillId="2" borderId="2" xfId="2" applyFont="1" applyFill="1" applyBorder="1" applyAlignment="1">
      <alignment vertical="center"/>
    </xf>
    <xf numFmtId="1" fontId="2" fillId="2" borderId="2" xfId="3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 indent="1"/>
    </xf>
    <xf numFmtId="172" fontId="4" fillId="0" borderId="3" xfId="4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indent="2"/>
    </xf>
    <xf numFmtId="172" fontId="4" fillId="0" borderId="1" xfId="4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indent="3"/>
    </xf>
    <xf numFmtId="172" fontId="4" fillId="0" borderId="1" xfId="4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indent="4"/>
    </xf>
    <xf numFmtId="0" fontId="5" fillId="0" borderId="1" xfId="0" applyFont="1" applyFill="1" applyBorder="1" applyAlignment="1">
      <alignment horizontal="left" vertical="center" indent="3"/>
    </xf>
    <xf numFmtId="0" fontId="4" fillId="0" borderId="1" xfId="0" applyFont="1" applyFill="1" applyBorder="1" applyAlignment="1">
      <alignment horizontal="left" vertical="center" indent="2"/>
    </xf>
    <xf numFmtId="172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43" fontId="4" fillId="0" borderId="1" xfId="4" applyFont="1" applyFill="1" applyBorder="1" applyAlignment="1">
      <alignment vertical="center"/>
    </xf>
    <xf numFmtId="43" fontId="4" fillId="0" borderId="1" xfId="2" applyNumberFormat="1" applyFont="1" applyFill="1" applyBorder="1" applyAlignment="1">
      <alignment horizontal="center" vertical="center"/>
    </xf>
    <xf numFmtId="43" fontId="4" fillId="0" borderId="1" xfId="2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 indent="1"/>
    </xf>
    <xf numFmtId="170" fontId="4" fillId="3" borderId="1" xfId="2" applyFont="1" applyFill="1" applyBorder="1" applyAlignment="1">
      <alignment horizontal="center" vertical="center"/>
    </xf>
    <xf numFmtId="170" fontId="4" fillId="0" borderId="1" xfId="2" applyFont="1" applyFill="1" applyBorder="1" applyAlignment="1">
      <alignment horizontal="center" vertical="center"/>
    </xf>
    <xf numFmtId="170" fontId="4" fillId="0" borderId="1" xfId="2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 indent="1"/>
    </xf>
    <xf numFmtId="0" fontId="0" fillId="0" borderId="1" xfId="0" applyFill="1" applyBorder="1" applyAlignment="1">
      <alignment horizontal="left" vertical="center" indent="2"/>
    </xf>
    <xf numFmtId="170" fontId="3" fillId="0" borderId="1" xfId="2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" fontId="1" fillId="2" borderId="1" xfId="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indent="4"/>
    </xf>
    <xf numFmtId="0" fontId="4" fillId="0" borderId="1" xfId="0" applyFont="1" applyFill="1" applyBorder="1" applyAlignment="1">
      <alignment horizontal="left" vertical="center" wrapText="1" indent="2"/>
    </xf>
    <xf numFmtId="43" fontId="4" fillId="0" borderId="1" xfId="4" applyFont="1" applyFill="1" applyBorder="1" applyAlignment="1">
      <alignment horizontal="center" vertical="center"/>
    </xf>
    <xf numFmtId="173" fontId="4" fillId="0" borderId="1" xfId="2" applyNumberFormat="1" applyFont="1" applyFill="1" applyBorder="1" applyAlignment="1">
      <alignment horizontal="center" vertical="center"/>
    </xf>
    <xf numFmtId="174" fontId="4" fillId="0" borderId="1" xfId="2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3"/>
    </xf>
    <xf numFmtId="175" fontId="4" fillId="0" borderId="1" xfId="2" applyNumberFormat="1" applyFont="1" applyFill="1" applyBorder="1" applyAlignment="1">
      <alignment vertical="center"/>
    </xf>
    <xf numFmtId="170" fontId="6" fillId="0" borderId="1" xfId="2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3" fillId="0" borderId="1" xfId="2" applyNumberFormat="1" applyFont="1" applyBorder="1" applyAlignment="1">
      <alignment vertical="center"/>
    </xf>
    <xf numFmtId="170" fontId="3" fillId="0" borderId="1" xfId="2" applyFont="1" applyFill="1" applyBorder="1" applyAlignment="1">
      <alignment vertical="center"/>
    </xf>
    <xf numFmtId="43" fontId="3" fillId="0" borderId="4" xfId="2" applyNumberFormat="1" applyFont="1" applyBorder="1" applyAlignment="1">
      <alignment vertical="center"/>
    </xf>
    <xf numFmtId="170" fontId="3" fillId="0" borderId="4" xfId="2" applyFont="1" applyBorder="1" applyAlignment="1">
      <alignment vertical="center"/>
    </xf>
    <xf numFmtId="170" fontId="3" fillId="0" borderId="4" xfId="2" applyFont="1" applyFill="1" applyBorder="1" applyAlignment="1">
      <alignment vertical="center"/>
    </xf>
    <xf numFmtId="43" fontId="4" fillId="0" borderId="3" xfId="2" applyNumberFormat="1" applyFont="1" applyFill="1" applyBorder="1" applyAlignment="1">
      <alignment vertical="center"/>
    </xf>
    <xf numFmtId="176" fontId="4" fillId="0" borderId="1" xfId="2" applyNumberFormat="1" applyFont="1" applyFill="1" applyBorder="1" applyAlignment="1">
      <alignment horizontal="center" vertical="center"/>
    </xf>
    <xf numFmtId="175" fontId="4" fillId="0" borderId="1" xfId="4" applyNumberFormat="1" applyFont="1" applyFill="1" applyBorder="1" applyAlignment="1">
      <alignment vertical="center"/>
    </xf>
    <xf numFmtId="175" fontId="4" fillId="0" borderId="1" xfId="2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indent="2"/>
    </xf>
    <xf numFmtId="43" fontId="4" fillId="0" borderId="4" xfId="2" applyNumberFormat="1" applyFont="1" applyFill="1" applyBorder="1" applyAlignment="1">
      <alignment horizontal="center" vertical="center"/>
    </xf>
    <xf numFmtId="43" fontId="7" fillId="0" borderId="0" xfId="2" applyNumberFormat="1" applyFont="1" applyBorder="1" applyAlignment="1">
      <alignment vertical="center"/>
    </xf>
    <xf numFmtId="43" fontId="7" fillId="0" borderId="0" xfId="2" applyNumberFormat="1" applyFont="1" applyFill="1" applyBorder="1" applyAlignment="1">
      <alignment vertical="center"/>
    </xf>
    <xf numFmtId="172" fontId="3" fillId="0" borderId="0" xfId="4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top" indent="2"/>
    </xf>
  </cellXfs>
  <cellStyles count="5">
    <cellStyle name="Estilo 1" xfId="1"/>
    <cellStyle name="Moeda" xfId="2" builtinId="4"/>
    <cellStyle name="Normal" xfId="0" builtinId="0"/>
    <cellStyle name="Normal_REMT03" xfId="3"/>
    <cellStyle name="Separador de milhares" xfId="4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3"/>
  <sheetViews>
    <sheetView showGridLines="0" tabSelected="1" zoomScaleNormal="100" zoomScaleSheetLayoutView="70" workbookViewId="0">
      <selection sqref="A1:J1"/>
    </sheetView>
  </sheetViews>
  <sheetFormatPr defaultRowHeight="14.25"/>
  <cols>
    <col min="1" max="1" width="90" style="1" customWidth="1"/>
    <col min="2" max="9" width="16.25" style="1" customWidth="1"/>
    <col min="10" max="10" width="18.75" style="1" customWidth="1"/>
    <col min="11" max="11" width="14.75" style="1" bestFit="1" customWidth="1"/>
    <col min="12" max="12" width="10.125" style="1" bestFit="1" customWidth="1"/>
    <col min="13" max="16384" width="9" style="1"/>
  </cols>
  <sheetData>
    <row r="1" spans="1:12" ht="21">
      <c r="A1" s="59" t="s">
        <v>90</v>
      </c>
      <c r="B1" s="59"/>
      <c r="C1" s="59"/>
      <c r="D1" s="59"/>
      <c r="E1" s="59"/>
      <c r="F1" s="59"/>
      <c r="G1" s="59"/>
      <c r="H1" s="59"/>
      <c r="I1" s="59"/>
      <c r="J1" s="59"/>
    </row>
    <row r="2" spans="1:12" ht="21">
      <c r="A2" s="60" t="s">
        <v>120</v>
      </c>
      <c r="B2" s="60"/>
      <c r="C2" s="60"/>
      <c r="D2" s="60"/>
      <c r="E2" s="60"/>
      <c r="F2" s="60"/>
      <c r="G2" s="60"/>
      <c r="H2" s="60"/>
      <c r="I2" s="60"/>
      <c r="J2" s="60"/>
    </row>
    <row r="3" spans="1:12" ht="15.75">
      <c r="A3" s="4"/>
      <c r="B3" s="5"/>
      <c r="C3" s="4" t="s">
        <v>15</v>
      </c>
      <c r="D3" s="6">
        <v>3</v>
      </c>
      <c r="E3" s="7"/>
      <c r="F3" s="7"/>
      <c r="G3" s="7"/>
      <c r="H3" s="7"/>
      <c r="I3" s="7"/>
      <c r="J3" s="4"/>
    </row>
    <row r="4" spans="1:12" ht="15.75">
      <c r="A4" s="61" t="s">
        <v>16</v>
      </c>
      <c r="B4" s="62" t="s">
        <v>31</v>
      </c>
      <c r="C4" s="63"/>
      <c r="D4" s="63"/>
      <c r="E4" s="63"/>
      <c r="F4" s="63"/>
      <c r="G4" s="63"/>
      <c r="H4" s="63"/>
      <c r="I4" s="64"/>
      <c r="J4" s="65" t="s">
        <v>17</v>
      </c>
    </row>
    <row r="5" spans="1:12" ht="38.25">
      <c r="A5" s="61"/>
      <c r="B5" s="30" t="s">
        <v>8</v>
      </c>
      <c r="C5" s="30" t="s">
        <v>9</v>
      </c>
      <c r="D5" s="30" t="s">
        <v>10</v>
      </c>
      <c r="E5" s="66" t="s">
        <v>3</v>
      </c>
      <c r="F5" s="30" t="s">
        <v>11</v>
      </c>
      <c r="G5" s="30" t="s">
        <v>12</v>
      </c>
      <c r="H5" s="30" t="s">
        <v>13</v>
      </c>
      <c r="I5" s="30" t="s">
        <v>14</v>
      </c>
      <c r="J5" s="61"/>
    </row>
    <row r="6" spans="1:12" ht="18.75" customHeight="1">
      <c r="A6" s="61"/>
      <c r="B6" s="3" t="s">
        <v>0</v>
      </c>
      <c r="C6" s="3" t="s">
        <v>1</v>
      </c>
      <c r="D6" s="3" t="s">
        <v>2</v>
      </c>
      <c r="E6" s="65"/>
      <c r="F6" s="3" t="s">
        <v>4</v>
      </c>
      <c r="G6" s="3" t="s">
        <v>5</v>
      </c>
      <c r="H6" s="3" t="s">
        <v>6</v>
      </c>
      <c r="I6" s="3" t="s">
        <v>7</v>
      </c>
      <c r="J6" s="61"/>
    </row>
    <row r="7" spans="1:12" ht="17.25" customHeight="1">
      <c r="A7" s="8" t="s">
        <v>32</v>
      </c>
      <c r="B7" s="9">
        <f t="shared" ref="B7:J7" si="0">+B8+B16+B20+B23</f>
        <v>619787</v>
      </c>
      <c r="C7" s="9">
        <f t="shared" si="0"/>
        <v>765699</v>
      </c>
      <c r="D7" s="9">
        <f t="shared" si="0"/>
        <v>798625</v>
      </c>
      <c r="E7" s="9">
        <f t="shared" si="0"/>
        <v>401052</v>
      </c>
      <c r="F7" s="9">
        <f t="shared" si="0"/>
        <v>559712</v>
      </c>
      <c r="G7" s="9">
        <f t="shared" si="0"/>
        <v>801816</v>
      </c>
      <c r="H7" s="9">
        <f t="shared" si="0"/>
        <v>1238704</v>
      </c>
      <c r="I7" s="9">
        <f t="shared" si="0"/>
        <v>580886</v>
      </c>
      <c r="J7" s="9">
        <f t="shared" si="0"/>
        <v>5766281</v>
      </c>
      <c r="K7" s="56"/>
    </row>
    <row r="8" spans="1:12" ht="17.25" customHeight="1">
      <c r="A8" s="10" t="s">
        <v>33</v>
      </c>
      <c r="B8" s="11">
        <f>B9+B12</f>
        <v>365087</v>
      </c>
      <c r="C8" s="11">
        <f t="shared" ref="C8:I8" si="1">C9+C12</f>
        <v>464172</v>
      </c>
      <c r="D8" s="11">
        <f t="shared" si="1"/>
        <v>450301</v>
      </c>
      <c r="E8" s="11">
        <f t="shared" si="1"/>
        <v>219695</v>
      </c>
      <c r="F8" s="11">
        <f t="shared" si="1"/>
        <v>327687</v>
      </c>
      <c r="G8" s="11">
        <f t="shared" si="1"/>
        <v>446437</v>
      </c>
      <c r="H8" s="11">
        <f t="shared" si="1"/>
        <v>668753</v>
      </c>
      <c r="I8" s="11">
        <f t="shared" si="1"/>
        <v>355185</v>
      </c>
      <c r="J8" s="11">
        <f t="shared" ref="J8:J23" si="2">SUM(B8:I8)</f>
        <v>3297317</v>
      </c>
    </row>
    <row r="9" spans="1:12" ht="17.25" customHeight="1">
      <c r="A9" s="15" t="s">
        <v>18</v>
      </c>
      <c r="B9" s="13">
        <f>+B10+B11</f>
        <v>46847</v>
      </c>
      <c r="C9" s="13">
        <f t="shared" ref="C9:I9" si="3">+C10+C11</f>
        <v>62520</v>
      </c>
      <c r="D9" s="13">
        <f t="shared" si="3"/>
        <v>55183</v>
      </c>
      <c r="E9" s="13">
        <f t="shared" si="3"/>
        <v>27259</v>
      </c>
      <c r="F9" s="13">
        <f t="shared" si="3"/>
        <v>41403</v>
      </c>
      <c r="G9" s="13">
        <f t="shared" si="3"/>
        <v>51402</v>
      </c>
      <c r="H9" s="13">
        <f t="shared" si="3"/>
        <v>60817</v>
      </c>
      <c r="I9" s="13">
        <f t="shared" si="3"/>
        <v>56480</v>
      </c>
      <c r="J9" s="11">
        <f t="shared" si="2"/>
        <v>401911</v>
      </c>
    </row>
    <row r="10" spans="1:12" ht="17.25" customHeight="1">
      <c r="A10" s="31" t="s">
        <v>19</v>
      </c>
      <c r="B10" s="13">
        <v>46847</v>
      </c>
      <c r="C10" s="13">
        <v>62520</v>
      </c>
      <c r="D10" s="13">
        <v>55183</v>
      </c>
      <c r="E10" s="13">
        <v>27259</v>
      </c>
      <c r="F10" s="13">
        <v>41403</v>
      </c>
      <c r="G10" s="13">
        <v>51402</v>
      </c>
      <c r="H10" s="13">
        <v>60817</v>
      </c>
      <c r="I10" s="13">
        <v>56480</v>
      </c>
      <c r="J10" s="11">
        <f>SUM(B10:I10)</f>
        <v>401911</v>
      </c>
    </row>
    <row r="11" spans="1:12" ht="17.25" customHeight="1">
      <c r="A11" s="31" t="s">
        <v>20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1">
        <f>SUM(B11:I11)</f>
        <v>0</v>
      </c>
    </row>
    <row r="12" spans="1:12" ht="17.25" customHeight="1">
      <c r="A12" s="15" t="s">
        <v>34</v>
      </c>
      <c r="B12" s="17">
        <f t="shared" ref="B12:I12" si="4">SUM(B13:B15)</f>
        <v>318240</v>
      </c>
      <c r="C12" s="17">
        <f t="shared" si="4"/>
        <v>401652</v>
      </c>
      <c r="D12" s="17">
        <f t="shared" si="4"/>
        <v>395118</v>
      </c>
      <c r="E12" s="17">
        <f t="shared" si="4"/>
        <v>192436</v>
      </c>
      <c r="F12" s="17">
        <f t="shared" si="4"/>
        <v>286284</v>
      </c>
      <c r="G12" s="17">
        <f t="shared" si="4"/>
        <v>395035</v>
      </c>
      <c r="H12" s="17">
        <f t="shared" si="4"/>
        <v>607936</v>
      </c>
      <c r="I12" s="17">
        <f t="shared" si="4"/>
        <v>298705</v>
      </c>
      <c r="J12" s="11">
        <f t="shared" si="2"/>
        <v>2895406</v>
      </c>
    </row>
    <row r="13" spans="1:12" ht="17.25" customHeight="1">
      <c r="A13" s="14" t="s">
        <v>21</v>
      </c>
      <c r="B13" s="13">
        <v>140200</v>
      </c>
      <c r="C13" s="13">
        <v>189784</v>
      </c>
      <c r="D13" s="13">
        <v>194690</v>
      </c>
      <c r="E13" s="13">
        <v>95819</v>
      </c>
      <c r="F13" s="13">
        <v>136513</v>
      </c>
      <c r="G13" s="13">
        <v>188909</v>
      </c>
      <c r="H13" s="13">
        <v>284083</v>
      </c>
      <c r="I13" s="13">
        <v>132254</v>
      </c>
      <c r="J13" s="11">
        <f t="shared" si="2"/>
        <v>1362252</v>
      </c>
      <c r="K13" s="56"/>
      <c r="L13" s="57"/>
    </row>
    <row r="14" spans="1:12" ht="17.25" customHeight="1">
      <c r="A14" s="14" t="s">
        <v>22</v>
      </c>
      <c r="B14" s="13">
        <v>131807</v>
      </c>
      <c r="C14" s="13">
        <v>149262</v>
      </c>
      <c r="D14" s="13">
        <v>143643</v>
      </c>
      <c r="E14" s="13">
        <v>67947</v>
      </c>
      <c r="F14" s="13">
        <v>112071</v>
      </c>
      <c r="G14" s="13">
        <v>153244</v>
      </c>
      <c r="H14" s="13">
        <v>256179</v>
      </c>
      <c r="I14" s="13">
        <v>124231</v>
      </c>
      <c r="J14" s="11">
        <f t="shared" si="2"/>
        <v>1138384</v>
      </c>
      <c r="K14" s="56"/>
    </row>
    <row r="15" spans="1:12" ht="17.25" customHeight="1">
      <c r="A15" s="14" t="s">
        <v>23</v>
      </c>
      <c r="B15" s="13">
        <v>46233</v>
      </c>
      <c r="C15" s="13">
        <v>62606</v>
      </c>
      <c r="D15" s="13">
        <v>56785</v>
      </c>
      <c r="E15" s="13">
        <v>28670</v>
      </c>
      <c r="F15" s="13">
        <v>37700</v>
      </c>
      <c r="G15" s="13">
        <v>52882</v>
      </c>
      <c r="H15" s="13">
        <v>67674</v>
      </c>
      <c r="I15" s="13">
        <v>42220</v>
      </c>
      <c r="J15" s="11">
        <f t="shared" si="2"/>
        <v>394770</v>
      </c>
    </row>
    <row r="16" spans="1:12" ht="17.25" customHeight="1">
      <c r="A16" s="16" t="s">
        <v>24</v>
      </c>
      <c r="B16" s="11">
        <f>+B17+B18+B19</f>
        <v>212265</v>
      </c>
      <c r="C16" s="11">
        <f t="shared" ref="C16:I16" si="5">+C17+C18+C19</f>
        <v>236475</v>
      </c>
      <c r="D16" s="11">
        <f t="shared" si="5"/>
        <v>268882</v>
      </c>
      <c r="E16" s="11">
        <f t="shared" si="5"/>
        <v>133293</v>
      </c>
      <c r="F16" s="11">
        <f t="shared" si="5"/>
        <v>182407</v>
      </c>
      <c r="G16" s="11">
        <f t="shared" si="5"/>
        <v>292666</v>
      </c>
      <c r="H16" s="11">
        <f t="shared" si="5"/>
        <v>502464</v>
      </c>
      <c r="I16" s="11">
        <f t="shared" si="5"/>
        <v>183526</v>
      </c>
      <c r="J16" s="11">
        <f t="shared" si="2"/>
        <v>2011978</v>
      </c>
    </row>
    <row r="17" spans="1:11" ht="17.25" customHeight="1">
      <c r="A17" s="12" t="s">
        <v>25</v>
      </c>
      <c r="B17" s="13">
        <v>109407</v>
      </c>
      <c r="C17" s="13">
        <v>134420</v>
      </c>
      <c r="D17" s="13">
        <v>154906</v>
      </c>
      <c r="E17" s="13">
        <v>76537</v>
      </c>
      <c r="F17" s="13">
        <v>102539</v>
      </c>
      <c r="G17" s="13">
        <v>163508</v>
      </c>
      <c r="H17" s="13">
        <v>266464</v>
      </c>
      <c r="I17" s="13">
        <v>102107</v>
      </c>
      <c r="J17" s="11">
        <f t="shared" si="2"/>
        <v>1109888</v>
      </c>
      <c r="K17" s="56"/>
    </row>
    <row r="18" spans="1:11" ht="17.25" customHeight="1">
      <c r="A18" s="12" t="s">
        <v>26</v>
      </c>
      <c r="B18" s="13">
        <v>77607</v>
      </c>
      <c r="C18" s="13">
        <v>73644</v>
      </c>
      <c r="D18" s="13">
        <v>83355</v>
      </c>
      <c r="E18" s="13">
        <v>40705</v>
      </c>
      <c r="F18" s="13">
        <v>61336</v>
      </c>
      <c r="G18" s="13">
        <v>98708</v>
      </c>
      <c r="H18" s="13">
        <v>189918</v>
      </c>
      <c r="I18" s="13">
        <v>61838</v>
      </c>
      <c r="J18" s="11">
        <f t="shared" si="2"/>
        <v>687111</v>
      </c>
      <c r="K18" s="56"/>
    </row>
    <row r="19" spans="1:11" ht="17.25" customHeight="1">
      <c r="A19" s="12" t="s">
        <v>27</v>
      </c>
      <c r="B19" s="13">
        <v>25251</v>
      </c>
      <c r="C19" s="13">
        <v>28411</v>
      </c>
      <c r="D19" s="13">
        <v>30621</v>
      </c>
      <c r="E19" s="13">
        <v>16051</v>
      </c>
      <c r="F19" s="13">
        <v>18532</v>
      </c>
      <c r="G19" s="13">
        <v>30450</v>
      </c>
      <c r="H19" s="13">
        <v>46082</v>
      </c>
      <c r="I19" s="13">
        <v>19581</v>
      </c>
      <c r="J19" s="11">
        <f t="shared" si="2"/>
        <v>214979</v>
      </c>
    </row>
    <row r="20" spans="1:11" ht="17.25" customHeight="1">
      <c r="A20" s="16" t="s">
        <v>28</v>
      </c>
      <c r="B20" s="13">
        <v>42435</v>
      </c>
      <c r="C20" s="13">
        <v>65052</v>
      </c>
      <c r="D20" s="13">
        <v>79442</v>
      </c>
      <c r="E20" s="13">
        <v>48064</v>
      </c>
      <c r="F20" s="13">
        <v>49618</v>
      </c>
      <c r="G20" s="13">
        <v>62713</v>
      </c>
      <c r="H20" s="13">
        <v>67487</v>
      </c>
      <c r="I20" s="13">
        <v>34196</v>
      </c>
      <c r="J20" s="11">
        <f t="shared" si="2"/>
        <v>449007</v>
      </c>
    </row>
    <row r="21" spans="1:11" ht="17.25" customHeight="1">
      <c r="A21" s="12" t="s">
        <v>29</v>
      </c>
      <c r="B21" s="13">
        <v>27158</v>
      </c>
      <c r="C21" s="13">
        <v>41633</v>
      </c>
      <c r="D21" s="13">
        <v>50843</v>
      </c>
      <c r="E21" s="13">
        <v>30761</v>
      </c>
      <c r="F21" s="13">
        <v>31756</v>
      </c>
      <c r="G21" s="13">
        <v>40136</v>
      </c>
      <c r="H21" s="13">
        <v>43192</v>
      </c>
      <c r="I21" s="13">
        <v>21885</v>
      </c>
      <c r="J21" s="11">
        <f t="shared" si="2"/>
        <v>287364</v>
      </c>
      <c r="K21" s="56"/>
    </row>
    <row r="22" spans="1:11" ht="17.25" customHeight="1">
      <c r="A22" s="12" t="s">
        <v>30</v>
      </c>
      <c r="B22" s="13">
        <v>15277</v>
      </c>
      <c r="C22" s="13">
        <v>23419</v>
      </c>
      <c r="D22" s="13">
        <v>28599</v>
      </c>
      <c r="E22" s="13">
        <v>17303</v>
      </c>
      <c r="F22" s="13">
        <v>17862</v>
      </c>
      <c r="G22" s="13">
        <v>22577</v>
      </c>
      <c r="H22" s="13">
        <v>24295</v>
      </c>
      <c r="I22" s="13">
        <v>12311</v>
      </c>
      <c r="J22" s="11">
        <f t="shared" si="2"/>
        <v>161643</v>
      </c>
      <c r="K22" s="56"/>
    </row>
    <row r="23" spans="1:11" ht="34.5" customHeight="1">
      <c r="A23" s="32" t="s">
        <v>35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11">
        <v>7979</v>
      </c>
      <c r="J23" s="11">
        <f t="shared" si="2"/>
        <v>7979</v>
      </c>
    </row>
    <row r="24" spans="1:11" ht="15.75" customHeight="1">
      <c r="A24" s="2"/>
      <c r="B24" s="18"/>
      <c r="C24" s="18"/>
      <c r="D24" s="18"/>
      <c r="E24" s="18"/>
      <c r="F24" s="18"/>
      <c r="G24" s="18"/>
      <c r="H24" s="18"/>
      <c r="I24" s="18"/>
      <c r="J24" s="19"/>
    </row>
    <row r="25" spans="1:11" ht="17.25" customHeight="1">
      <c r="A25" s="2" t="s">
        <v>36</v>
      </c>
      <c r="B25" s="34">
        <f>SUM(B26:B29)</f>
        <v>2.2709000000000001</v>
      </c>
      <c r="C25" s="34">
        <f t="shared" ref="C25:I25" si="6">SUM(C26:C29)</f>
        <v>2.5901443</v>
      </c>
      <c r="D25" s="34">
        <f t="shared" si="6"/>
        <v>2.7275</v>
      </c>
      <c r="E25" s="34">
        <f t="shared" si="6"/>
        <v>2.7216329999999997</v>
      </c>
      <c r="F25" s="34">
        <f t="shared" si="6"/>
        <v>2.3376999999999999</v>
      </c>
      <c r="G25" s="34">
        <f t="shared" si="6"/>
        <v>2.4076</v>
      </c>
      <c r="H25" s="34">
        <f t="shared" si="6"/>
        <v>2.0710999999999999</v>
      </c>
      <c r="I25" s="34">
        <f t="shared" si="6"/>
        <v>2.2637999999999998</v>
      </c>
      <c r="J25" s="21"/>
    </row>
    <row r="26" spans="1:11" ht="17.25" customHeight="1">
      <c r="A26" s="16" t="s">
        <v>37</v>
      </c>
      <c r="B26" s="34">
        <v>2.2709000000000001</v>
      </c>
      <c r="C26" s="34">
        <v>2.5844</v>
      </c>
      <c r="D26" s="34">
        <v>2.7275</v>
      </c>
      <c r="E26" s="34">
        <v>2.6631999999999998</v>
      </c>
      <c r="F26" s="34">
        <v>2.3376999999999999</v>
      </c>
      <c r="G26" s="34">
        <v>2.4076</v>
      </c>
      <c r="H26" s="34">
        <v>2.0710999999999999</v>
      </c>
      <c r="I26" s="34">
        <v>2.2637999999999998</v>
      </c>
      <c r="J26" s="21"/>
    </row>
    <row r="27" spans="1:11" ht="17.25" customHeight="1">
      <c r="A27" s="32" t="s">
        <v>38</v>
      </c>
      <c r="B27" s="33">
        <v>0</v>
      </c>
      <c r="C27" s="49">
        <v>5.7442999999999999E-3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20"/>
    </row>
    <row r="28" spans="1:11" ht="17.25" customHeight="1">
      <c r="A28" s="32" t="s">
        <v>39</v>
      </c>
      <c r="B28" s="33">
        <v>0</v>
      </c>
      <c r="C28" s="33">
        <v>0</v>
      </c>
      <c r="D28" s="33">
        <v>0</v>
      </c>
      <c r="E28" s="35">
        <v>7.9833000000000001E-2</v>
      </c>
      <c r="F28" s="33">
        <v>0</v>
      </c>
      <c r="G28" s="33">
        <v>0</v>
      </c>
      <c r="H28" s="33">
        <v>0</v>
      </c>
      <c r="I28" s="33">
        <v>0</v>
      </c>
      <c r="J28" s="20"/>
    </row>
    <row r="29" spans="1:11" ht="17.25" customHeight="1">
      <c r="A29" s="32" t="s">
        <v>40</v>
      </c>
      <c r="B29" s="33">
        <v>0</v>
      </c>
      <c r="C29" s="33">
        <v>0</v>
      </c>
      <c r="D29" s="33">
        <v>0</v>
      </c>
      <c r="E29" s="35">
        <v>-2.1399999999999999E-2</v>
      </c>
      <c r="F29" s="33">
        <v>0</v>
      </c>
      <c r="G29" s="33">
        <v>0</v>
      </c>
      <c r="H29" s="33">
        <v>0</v>
      </c>
      <c r="I29" s="33">
        <v>0</v>
      </c>
      <c r="J29" s="20"/>
    </row>
    <row r="30" spans="1:11" ht="13.5" customHeight="1">
      <c r="A30" s="36"/>
      <c r="B30" s="20"/>
      <c r="C30" s="20"/>
      <c r="D30" s="20"/>
      <c r="E30" s="21"/>
      <c r="F30" s="20"/>
      <c r="G30" s="20"/>
      <c r="H30" s="20"/>
      <c r="I30" s="20"/>
      <c r="J30" s="20"/>
    </row>
    <row r="31" spans="1:11" ht="17.25" customHeight="1">
      <c r="A31" s="2" t="s">
        <v>88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4">
        <v>8078.72</v>
      </c>
      <c r="J31" s="24">
        <f t="shared" ref="J31:J69" si="7">SUM(B31:I31)</f>
        <v>8078.72</v>
      </c>
    </row>
    <row r="32" spans="1:11" ht="17.25" customHeight="1">
      <c r="A32" s="16" t="s">
        <v>41</v>
      </c>
      <c r="B32" s="20">
        <v>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4">
        <v>45021.66</v>
      </c>
      <c r="J32" s="24">
        <f t="shared" si="7"/>
        <v>45021.66</v>
      </c>
    </row>
    <row r="33" spans="1:10" ht="17.25" customHeight="1">
      <c r="A33" s="16" t="s">
        <v>42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3">
        <v>18</v>
      </c>
      <c r="J33" s="13">
        <f t="shared" si="7"/>
        <v>18</v>
      </c>
    </row>
    <row r="34" spans="1:10" ht="14.25" customHeight="1">
      <c r="A34" s="2"/>
      <c r="B34" s="20"/>
      <c r="C34" s="20"/>
      <c r="D34" s="20"/>
      <c r="E34" s="20"/>
      <c r="F34" s="20"/>
      <c r="G34" s="20"/>
      <c r="H34" s="20"/>
      <c r="I34" s="20"/>
      <c r="J34" s="21"/>
    </row>
    <row r="35" spans="1:10" ht="17.25" customHeight="1">
      <c r="A35" s="2" t="s">
        <v>43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f t="shared" si="7"/>
        <v>0</v>
      </c>
    </row>
    <row r="36" spans="1:10" ht="17.25" customHeight="1">
      <c r="A36" s="16" t="s">
        <v>44</v>
      </c>
      <c r="B36" s="20">
        <v>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f t="shared" si="7"/>
        <v>0</v>
      </c>
    </row>
    <row r="37" spans="1:10" ht="17.25" customHeight="1">
      <c r="A37" s="12" t="s">
        <v>45</v>
      </c>
      <c r="B37" s="20">
        <v>0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f t="shared" si="7"/>
        <v>0</v>
      </c>
    </row>
    <row r="38" spans="1:10" ht="17.25" customHeight="1">
      <c r="A38" s="12" t="s">
        <v>46</v>
      </c>
      <c r="B38" s="20">
        <v>0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f t="shared" si="7"/>
        <v>0</v>
      </c>
    </row>
    <row r="39" spans="1:10" ht="17.25" customHeight="1">
      <c r="A39" s="16" t="s">
        <v>47</v>
      </c>
      <c r="B39" s="20">
        <v>0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f t="shared" si="7"/>
        <v>0</v>
      </c>
    </row>
    <row r="40" spans="1:10" ht="17.25" customHeight="1">
      <c r="A40" s="12" t="s">
        <v>48</v>
      </c>
      <c r="B40" s="20">
        <v>0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f t="shared" si="7"/>
        <v>0</v>
      </c>
    </row>
    <row r="41" spans="1:10" ht="17.25" customHeight="1">
      <c r="A41" s="12" t="s">
        <v>49</v>
      </c>
      <c r="B41" s="20">
        <v>0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f t="shared" si="7"/>
        <v>0</v>
      </c>
    </row>
    <row r="42" spans="1:10" ht="17.25" customHeight="1">
      <c r="A42" s="2"/>
      <c r="B42" s="20"/>
      <c r="C42" s="20"/>
      <c r="D42" s="20"/>
      <c r="E42" s="20"/>
      <c r="F42" s="20"/>
      <c r="G42" s="20"/>
      <c r="H42" s="20"/>
      <c r="I42" s="20"/>
      <c r="J42" s="21"/>
    </row>
    <row r="43" spans="1:10" ht="17.25" customHeight="1">
      <c r="A43" s="22" t="s">
        <v>50</v>
      </c>
      <c r="B43" s="23">
        <f>+B44+B52</f>
        <v>1422445.4200000002</v>
      </c>
      <c r="C43" s="23">
        <f t="shared" ref="C43:I43" si="8">+C44+C52</f>
        <v>2003634.3699999999</v>
      </c>
      <c r="D43" s="23">
        <f t="shared" si="8"/>
        <v>2198591.46</v>
      </c>
      <c r="E43" s="23">
        <f t="shared" si="8"/>
        <v>1110415.2599999998</v>
      </c>
      <c r="F43" s="23">
        <f t="shared" si="8"/>
        <v>1327710.74</v>
      </c>
      <c r="G43" s="23">
        <f t="shared" si="8"/>
        <v>1948409.23</v>
      </c>
      <c r="H43" s="23">
        <f t="shared" si="8"/>
        <v>2590645.3400000003</v>
      </c>
      <c r="I43" s="23">
        <f t="shared" si="8"/>
        <v>1336431.8999999999</v>
      </c>
      <c r="J43" s="23">
        <f t="shared" si="7"/>
        <v>13938283.720000001</v>
      </c>
    </row>
    <row r="44" spans="1:10" ht="17.25" customHeight="1">
      <c r="A44" s="16" t="s">
        <v>51</v>
      </c>
      <c r="B44" s="24">
        <f>SUM(B45:B51)</f>
        <v>1407474.3</v>
      </c>
      <c r="C44" s="24">
        <f t="shared" ref="C44:J44" si="9">SUM(C45:C51)</f>
        <v>1983270.9</v>
      </c>
      <c r="D44" s="24">
        <f t="shared" si="9"/>
        <v>2178249.69</v>
      </c>
      <c r="E44" s="24">
        <f t="shared" si="9"/>
        <v>1091516.3599999999</v>
      </c>
      <c r="F44" s="24">
        <f t="shared" si="9"/>
        <v>1308438.74</v>
      </c>
      <c r="G44" s="24">
        <f t="shared" si="9"/>
        <v>1930452.2</v>
      </c>
      <c r="H44" s="24">
        <f t="shared" si="9"/>
        <v>2565479.85</v>
      </c>
      <c r="I44" s="24">
        <f t="shared" si="9"/>
        <v>1323088.45</v>
      </c>
      <c r="J44" s="24">
        <f t="shared" si="9"/>
        <v>13787970.49</v>
      </c>
    </row>
    <row r="45" spans="1:10" ht="17.25" customHeight="1">
      <c r="A45" s="37" t="s">
        <v>52</v>
      </c>
      <c r="B45" s="24">
        <f t="shared" ref="B45:I45" si="10">ROUND(B26*B7,2)</f>
        <v>1407474.3</v>
      </c>
      <c r="C45" s="24">
        <f t="shared" si="10"/>
        <v>1978872.5</v>
      </c>
      <c r="D45" s="24">
        <f t="shared" si="10"/>
        <v>2178249.69</v>
      </c>
      <c r="E45" s="24">
        <f t="shared" si="10"/>
        <v>1068081.69</v>
      </c>
      <c r="F45" s="24">
        <f t="shared" si="10"/>
        <v>1308438.74</v>
      </c>
      <c r="G45" s="24">
        <f t="shared" si="10"/>
        <v>1930452.2</v>
      </c>
      <c r="H45" s="24">
        <f t="shared" si="10"/>
        <v>2565479.85</v>
      </c>
      <c r="I45" s="24">
        <f t="shared" si="10"/>
        <v>1315009.73</v>
      </c>
      <c r="J45" s="24">
        <f t="shared" si="7"/>
        <v>13752058.699999999</v>
      </c>
    </row>
    <row r="46" spans="1:10" ht="17.25" customHeight="1">
      <c r="A46" s="37" t="s">
        <v>53</v>
      </c>
      <c r="B46" s="20">
        <v>0</v>
      </c>
      <c r="C46" s="24">
        <f>ROUND(C27*C7,2)</f>
        <v>4398.3999999999996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4">
        <f t="shared" si="7"/>
        <v>4398.3999999999996</v>
      </c>
    </row>
    <row r="47" spans="1:10" ht="17.25" customHeight="1">
      <c r="A47" s="37" t="s">
        <v>54</v>
      </c>
      <c r="B47" s="20">
        <v>0</v>
      </c>
      <c r="C47" s="20">
        <v>0</v>
      </c>
      <c r="D47" s="20">
        <v>0</v>
      </c>
      <c r="E47" s="38">
        <v>32017.18</v>
      </c>
      <c r="F47" s="20">
        <v>0</v>
      </c>
      <c r="G47" s="20">
        <v>0</v>
      </c>
      <c r="H47" s="20">
        <v>0</v>
      </c>
      <c r="I47" s="20">
        <v>0</v>
      </c>
      <c r="J47" s="24">
        <f t="shared" si="7"/>
        <v>32017.18</v>
      </c>
    </row>
    <row r="48" spans="1:10" ht="17.25" customHeight="1">
      <c r="A48" s="37" t="s">
        <v>55</v>
      </c>
      <c r="B48" s="20">
        <v>0</v>
      </c>
      <c r="C48" s="20">
        <v>0</v>
      </c>
      <c r="D48" s="20">
        <v>0</v>
      </c>
      <c r="E48" s="38">
        <f>ROUND(E7*E29,2)</f>
        <v>-8582.51</v>
      </c>
      <c r="F48" s="20">
        <v>0</v>
      </c>
      <c r="G48" s="20">
        <v>0</v>
      </c>
      <c r="H48" s="20">
        <v>0</v>
      </c>
      <c r="I48" s="20">
        <v>0</v>
      </c>
      <c r="J48" s="38">
        <f>SUM(B48:I48)</f>
        <v>-8582.51</v>
      </c>
    </row>
    <row r="49" spans="1:10" ht="17.25" customHeight="1">
      <c r="A49" s="12" t="s">
        <v>56</v>
      </c>
      <c r="B49" s="20">
        <v>0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4">
        <f>+I31</f>
        <v>8078.72</v>
      </c>
      <c r="J49" s="24">
        <f>SUM(B49:I49)</f>
        <v>8078.72</v>
      </c>
    </row>
    <row r="50" spans="1:10" ht="17.25" customHeight="1">
      <c r="A50" s="12" t="s">
        <v>57</v>
      </c>
      <c r="B50" s="20">
        <v>0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f t="shared" si="7"/>
        <v>0</v>
      </c>
    </row>
    <row r="51" spans="1:10" ht="17.25" customHeight="1">
      <c r="A51" s="12" t="s">
        <v>58</v>
      </c>
      <c r="B51" s="20">
        <v>0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f t="shared" si="7"/>
        <v>0</v>
      </c>
    </row>
    <row r="52" spans="1:10" ht="17.25" customHeight="1">
      <c r="A52" s="16" t="s">
        <v>59</v>
      </c>
      <c r="B52" s="39">
        <v>14971.12</v>
      </c>
      <c r="C52" s="39">
        <v>20363.47</v>
      </c>
      <c r="D52" s="39">
        <v>20341.77</v>
      </c>
      <c r="E52" s="39">
        <v>18898.900000000001</v>
      </c>
      <c r="F52" s="39">
        <v>19272</v>
      </c>
      <c r="G52" s="39">
        <v>17957.03</v>
      </c>
      <c r="H52" s="39">
        <v>25165.49</v>
      </c>
      <c r="I52" s="39">
        <v>13343.45</v>
      </c>
      <c r="J52" s="39">
        <f>SUM(B52:I52)</f>
        <v>150313.23000000001</v>
      </c>
    </row>
    <row r="53" spans="1:10" ht="17.25" customHeight="1">
      <c r="A53" s="16"/>
      <c r="B53" s="39"/>
      <c r="C53" s="39"/>
      <c r="D53" s="39"/>
      <c r="E53" s="39"/>
      <c r="F53" s="39"/>
      <c r="G53" s="39"/>
      <c r="H53" s="39"/>
      <c r="I53" s="39"/>
      <c r="J53" s="39"/>
    </row>
    <row r="54" spans="1:10" ht="17.25" customHeight="1">
      <c r="A54" s="52"/>
      <c r="B54" s="53"/>
      <c r="C54" s="53"/>
      <c r="D54" s="53"/>
      <c r="E54" s="53"/>
      <c r="F54" s="53"/>
      <c r="G54" s="53"/>
      <c r="H54" s="53"/>
      <c r="I54" s="53"/>
      <c r="J54" s="53"/>
    </row>
    <row r="55" spans="1:10" ht="17.25" customHeight="1">
      <c r="A55" s="16"/>
      <c r="B55" s="20"/>
      <c r="C55" s="20"/>
      <c r="D55" s="20"/>
      <c r="E55" s="20"/>
      <c r="F55" s="20"/>
      <c r="G55" s="20"/>
      <c r="H55" s="20"/>
      <c r="I55" s="20"/>
      <c r="J55" s="20"/>
    </row>
    <row r="56" spans="1:10" ht="18.75" customHeight="1">
      <c r="A56" s="2" t="s">
        <v>60</v>
      </c>
      <c r="B56" s="38">
        <f t="shared" ref="B56:I56" si="11">+B57+B64+B88+B89</f>
        <v>-286449.34999999998</v>
      </c>
      <c r="C56" s="38">
        <f t="shared" si="11"/>
        <v>-215943.81</v>
      </c>
      <c r="D56" s="38">
        <f t="shared" si="11"/>
        <v>-222099.96</v>
      </c>
      <c r="E56" s="38">
        <f t="shared" si="11"/>
        <v>-376466.39</v>
      </c>
      <c r="F56" s="38">
        <f t="shared" si="11"/>
        <v>-280252.46000000002</v>
      </c>
      <c r="G56" s="38">
        <f t="shared" si="11"/>
        <v>-283411.13</v>
      </c>
      <c r="H56" s="38">
        <f t="shared" si="11"/>
        <v>-298310.72000000003</v>
      </c>
      <c r="I56" s="38">
        <f t="shared" si="11"/>
        <v>-182913.1</v>
      </c>
      <c r="J56" s="38">
        <f t="shared" si="7"/>
        <v>-2145846.92</v>
      </c>
    </row>
    <row r="57" spans="1:10" ht="18.75" customHeight="1">
      <c r="A57" s="16" t="s">
        <v>86</v>
      </c>
      <c r="B57" s="38">
        <f t="shared" ref="B57:I57" si="12">B58+B59+B60+B61+B62+B63</f>
        <v>-272795.67</v>
      </c>
      <c r="C57" s="38">
        <f t="shared" si="12"/>
        <v>-195920.15</v>
      </c>
      <c r="D57" s="38">
        <f t="shared" si="12"/>
        <v>-202271.25</v>
      </c>
      <c r="E57" s="38">
        <f t="shared" si="12"/>
        <v>-81777</v>
      </c>
      <c r="F57" s="38">
        <f t="shared" si="12"/>
        <v>-265629.41000000003</v>
      </c>
      <c r="G57" s="38">
        <f t="shared" si="12"/>
        <v>-264973.73</v>
      </c>
      <c r="H57" s="38">
        <f t="shared" si="12"/>
        <v>-271843.51</v>
      </c>
      <c r="I57" s="38">
        <f t="shared" si="12"/>
        <v>-169440</v>
      </c>
      <c r="J57" s="38">
        <f t="shared" si="7"/>
        <v>-1724650.72</v>
      </c>
    </row>
    <row r="58" spans="1:10" ht="18.75" customHeight="1">
      <c r="A58" s="12" t="s">
        <v>87</v>
      </c>
      <c r="B58" s="38">
        <f>-ROUND(B9*$D$3,2)</f>
        <v>-140541</v>
      </c>
      <c r="C58" s="38">
        <f t="shared" ref="C58:I58" si="13">-ROUND(C9*$D$3,2)</f>
        <v>-187560</v>
      </c>
      <c r="D58" s="38">
        <f t="shared" si="13"/>
        <v>-165549</v>
      </c>
      <c r="E58" s="38">
        <f t="shared" si="13"/>
        <v>-81777</v>
      </c>
      <c r="F58" s="38">
        <f t="shared" si="13"/>
        <v>-124209</v>
      </c>
      <c r="G58" s="38">
        <f t="shared" si="13"/>
        <v>-154206</v>
      </c>
      <c r="H58" s="38">
        <f t="shared" si="13"/>
        <v>-182451</v>
      </c>
      <c r="I58" s="38">
        <f t="shared" si="13"/>
        <v>-169440</v>
      </c>
      <c r="J58" s="38">
        <f t="shared" si="7"/>
        <v>-1205733</v>
      </c>
    </row>
    <row r="59" spans="1:10" ht="18.75" customHeight="1">
      <c r="A59" s="12" t="s">
        <v>61</v>
      </c>
      <c r="B59" s="20">
        <v>0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f>SUM(B59:I59)</f>
        <v>0</v>
      </c>
    </row>
    <row r="60" spans="1:10" ht="18.75" customHeight="1">
      <c r="A60" s="12" t="s">
        <v>62</v>
      </c>
      <c r="B60" s="50">
        <v>-1284</v>
      </c>
      <c r="C60" s="50">
        <v>-612</v>
      </c>
      <c r="D60" s="50">
        <v>-447</v>
      </c>
      <c r="E60" s="20">
        <v>0</v>
      </c>
      <c r="F60" s="50">
        <v>-669</v>
      </c>
      <c r="G60" s="50">
        <v>-255</v>
      </c>
      <c r="H60" s="50">
        <v>-300</v>
      </c>
      <c r="I60" s="20">
        <v>0</v>
      </c>
      <c r="J60" s="38">
        <f t="shared" si="7"/>
        <v>-3567</v>
      </c>
    </row>
    <row r="61" spans="1:10" ht="18.75" customHeight="1">
      <c r="A61" s="12" t="s">
        <v>63</v>
      </c>
      <c r="B61" s="50">
        <v>-417</v>
      </c>
      <c r="C61" s="50">
        <v>-279</v>
      </c>
      <c r="D61" s="50">
        <v>-84</v>
      </c>
      <c r="E61" s="20">
        <v>0</v>
      </c>
      <c r="F61" s="50">
        <v>-744</v>
      </c>
      <c r="G61" s="50">
        <v>-60</v>
      </c>
      <c r="H61" s="50">
        <v>-60</v>
      </c>
      <c r="I61" s="20">
        <v>0</v>
      </c>
      <c r="J61" s="38">
        <f t="shared" si="7"/>
        <v>-1644</v>
      </c>
    </row>
    <row r="62" spans="1:10" ht="18.75" customHeight="1">
      <c r="A62" s="12" t="s">
        <v>64</v>
      </c>
      <c r="B62" s="50">
        <v>-130525.67</v>
      </c>
      <c r="C62" s="50">
        <v>-7441.15</v>
      </c>
      <c r="D62" s="50">
        <v>-36191.25</v>
      </c>
      <c r="E62" s="20">
        <v>0</v>
      </c>
      <c r="F62" s="50">
        <v>-139867.41</v>
      </c>
      <c r="G62" s="50">
        <v>-110424.73</v>
      </c>
      <c r="H62" s="50">
        <v>-89032.51</v>
      </c>
      <c r="I62" s="20">
        <v>0</v>
      </c>
      <c r="J62" s="38">
        <f>SUM(B62:I62)</f>
        <v>-513482.72</v>
      </c>
    </row>
    <row r="63" spans="1:10" ht="18.75" customHeight="1">
      <c r="A63" s="12" t="s">
        <v>65</v>
      </c>
      <c r="B63" s="50">
        <v>-28</v>
      </c>
      <c r="C63" s="50">
        <v>-28</v>
      </c>
      <c r="D63" s="20">
        <v>0</v>
      </c>
      <c r="E63" s="20">
        <v>0</v>
      </c>
      <c r="F63" s="20">
        <v>-140</v>
      </c>
      <c r="G63" s="20">
        <v>-28</v>
      </c>
      <c r="H63" s="20">
        <v>0</v>
      </c>
      <c r="I63" s="20">
        <v>0</v>
      </c>
      <c r="J63" s="38">
        <f t="shared" si="7"/>
        <v>-224</v>
      </c>
    </row>
    <row r="64" spans="1:10" ht="18.75" customHeight="1">
      <c r="A64" s="12" t="s">
        <v>91</v>
      </c>
      <c r="B64" s="50">
        <f t="shared" ref="B64:I64" si="14">SUM(B65:B86)</f>
        <v>-13653.68</v>
      </c>
      <c r="C64" s="50">
        <f t="shared" si="14"/>
        <v>-20023.66</v>
      </c>
      <c r="D64" s="20">
        <f t="shared" si="14"/>
        <v>-19828.71</v>
      </c>
      <c r="E64" s="20">
        <f t="shared" si="14"/>
        <v>-294689.39</v>
      </c>
      <c r="F64" s="20">
        <f t="shared" si="14"/>
        <v>-14623.05</v>
      </c>
      <c r="G64" s="20">
        <f t="shared" si="14"/>
        <v>-18437.400000000001</v>
      </c>
      <c r="H64" s="20">
        <f t="shared" si="14"/>
        <v>-27539.31</v>
      </c>
      <c r="I64" s="20">
        <f t="shared" si="14"/>
        <v>-13473.1</v>
      </c>
      <c r="J64" s="38">
        <f t="shared" si="7"/>
        <v>-422268.3</v>
      </c>
    </row>
    <row r="65" spans="1:10" ht="18.75" customHeight="1">
      <c r="A65" s="12" t="s">
        <v>66</v>
      </c>
      <c r="B65" s="20">
        <v>0</v>
      </c>
      <c r="C65" s="20">
        <v>0</v>
      </c>
      <c r="D65" s="20">
        <v>0</v>
      </c>
      <c r="E65" s="20">
        <v>0</v>
      </c>
      <c r="F65" s="38">
        <v>-1483.3</v>
      </c>
      <c r="G65" s="20">
        <v>0</v>
      </c>
      <c r="H65" s="20">
        <v>0</v>
      </c>
      <c r="I65" s="20">
        <v>0</v>
      </c>
      <c r="J65" s="38">
        <f t="shared" si="7"/>
        <v>-1483.3</v>
      </c>
    </row>
    <row r="66" spans="1:10" ht="18.75" customHeight="1">
      <c r="A66" s="12" t="s">
        <v>67</v>
      </c>
      <c r="B66" s="20">
        <v>0</v>
      </c>
      <c r="C66" s="38">
        <v>-202.91</v>
      </c>
      <c r="D66" s="38">
        <v>-23.61</v>
      </c>
      <c r="E66" s="20">
        <v>0</v>
      </c>
      <c r="F66" s="20">
        <v>0</v>
      </c>
      <c r="G66" s="20">
        <v>0</v>
      </c>
      <c r="H66" s="38">
        <v>-23.61</v>
      </c>
      <c r="I66" s="20">
        <v>0</v>
      </c>
      <c r="J66" s="38">
        <f>SUM(B66:I66)</f>
        <v>-250.13</v>
      </c>
    </row>
    <row r="67" spans="1:10" ht="18.75" customHeight="1">
      <c r="A67" s="12" t="s">
        <v>68</v>
      </c>
      <c r="B67" s="20">
        <v>0</v>
      </c>
      <c r="C67" s="20">
        <v>0</v>
      </c>
      <c r="D67" s="38">
        <v>-1067.75</v>
      </c>
      <c r="E67" s="38">
        <v>-1789.83</v>
      </c>
      <c r="F67" s="20">
        <v>0</v>
      </c>
      <c r="G67" s="38">
        <v>-380.65</v>
      </c>
      <c r="H67" s="20">
        <v>0</v>
      </c>
      <c r="I67" s="20">
        <v>0</v>
      </c>
      <c r="J67" s="38">
        <f t="shared" si="7"/>
        <v>-3238.23</v>
      </c>
    </row>
    <row r="68" spans="1:10" ht="18.75" customHeight="1">
      <c r="A68" s="12" t="s">
        <v>69</v>
      </c>
      <c r="B68" s="20">
        <v>0</v>
      </c>
      <c r="C68" s="20">
        <v>0</v>
      </c>
      <c r="D68" s="20">
        <v>0</v>
      </c>
      <c r="E68" s="38">
        <v>-40000</v>
      </c>
      <c r="F68" s="20">
        <v>0</v>
      </c>
      <c r="G68" s="20">
        <v>0</v>
      </c>
      <c r="H68" s="20">
        <v>0</v>
      </c>
      <c r="I68" s="20">
        <v>0</v>
      </c>
      <c r="J68" s="51">
        <f t="shared" si="7"/>
        <v>-40000</v>
      </c>
    </row>
    <row r="69" spans="1:10" ht="18.75" customHeight="1">
      <c r="A69" s="37" t="s">
        <v>70</v>
      </c>
      <c r="B69" s="38">
        <v>-13653.68</v>
      </c>
      <c r="C69" s="38">
        <v>-19820.75</v>
      </c>
      <c r="D69" s="38">
        <v>-18737.349999999999</v>
      </c>
      <c r="E69" s="38">
        <v>-14500.96</v>
      </c>
      <c r="F69" s="38">
        <v>-13139.75</v>
      </c>
      <c r="G69" s="38">
        <v>-18056.75</v>
      </c>
      <c r="H69" s="38">
        <v>-27515.7</v>
      </c>
      <c r="I69" s="38">
        <v>-13473.1</v>
      </c>
      <c r="J69" s="51">
        <f t="shared" si="7"/>
        <v>-138898.03999999998</v>
      </c>
    </row>
    <row r="70" spans="1:10" ht="18.75" customHeight="1">
      <c r="A70" s="12" t="s">
        <v>71</v>
      </c>
      <c r="B70" s="20">
        <v>0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</row>
    <row r="71" spans="1:10" ht="18.75" customHeight="1">
      <c r="A71" s="12" t="s">
        <v>72</v>
      </c>
      <c r="B71" s="20">
        <v>0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</row>
    <row r="72" spans="1:10" ht="18.75" customHeight="1">
      <c r="A72" s="12" t="s">
        <v>73</v>
      </c>
      <c r="B72" s="20">
        <v>0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</row>
    <row r="73" spans="1:10" ht="18.75" customHeight="1">
      <c r="A73" s="12" t="s">
        <v>74</v>
      </c>
      <c r="B73" s="20">
        <v>0</v>
      </c>
      <c r="C73" s="20">
        <v>0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</row>
    <row r="74" spans="1:10" ht="18.75" customHeight="1">
      <c r="A74" s="12" t="s">
        <v>75</v>
      </c>
      <c r="B74" s="20">
        <v>0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</row>
    <row r="75" spans="1:10" ht="18.75" customHeight="1">
      <c r="A75" s="12" t="s">
        <v>76</v>
      </c>
      <c r="B75" s="20">
        <v>0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</row>
    <row r="76" spans="1:10" ht="18.75" customHeight="1">
      <c r="A76" s="12" t="s">
        <v>77</v>
      </c>
      <c r="B76" s="20">
        <v>0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</row>
    <row r="77" spans="1:10" ht="18.75" customHeight="1">
      <c r="A77" s="12" t="s">
        <v>78</v>
      </c>
      <c r="B77" s="20">
        <v>0</v>
      </c>
      <c r="C77" s="20">
        <v>0</v>
      </c>
      <c r="D77" s="20">
        <v>0</v>
      </c>
      <c r="E77" s="51">
        <v>-190000</v>
      </c>
      <c r="F77" s="20">
        <v>0</v>
      </c>
      <c r="G77" s="20">
        <v>0</v>
      </c>
      <c r="H77" s="20">
        <v>0</v>
      </c>
      <c r="I77" s="20">
        <v>0</v>
      </c>
      <c r="J77" s="51">
        <f t="shared" ref="J77" si="15">SUM(B77:I77)</f>
        <v>-190000</v>
      </c>
    </row>
    <row r="78" spans="1:10" ht="18.75" customHeight="1">
      <c r="A78" s="12" t="s">
        <v>79</v>
      </c>
      <c r="B78" s="20">
        <v>0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</row>
    <row r="79" spans="1:10" ht="18.75" customHeight="1">
      <c r="A79" s="12" t="s">
        <v>80</v>
      </c>
      <c r="B79" s="20">
        <v>0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</row>
    <row r="80" spans="1:10" ht="18.75" customHeight="1">
      <c r="A80" s="12" t="s">
        <v>89</v>
      </c>
      <c r="B80" s="20">
        <v>0</v>
      </c>
      <c r="C80" s="20">
        <v>0</v>
      </c>
      <c r="D80" s="20">
        <v>0</v>
      </c>
      <c r="E80" s="51">
        <v>-48398.6</v>
      </c>
      <c r="F80" s="20">
        <v>0</v>
      </c>
      <c r="G80" s="20">
        <v>0</v>
      </c>
      <c r="H80" s="20">
        <v>0</v>
      </c>
      <c r="I80" s="20">
        <v>0</v>
      </c>
      <c r="J80" s="51">
        <f t="shared" ref="J80" si="16">SUM(B80:I80)</f>
        <v>-48398.6</v>
      </c>
    </row>
    <row r="81" spans="1:11" ht="18.75" customHeight="1">
      <c r="A81" s="12" t="s">
        <v>92</v>
      </c>
      <c r="B81" s="20">
        <v>0</v>
      </c>
      <c r="C81" s="20">
        <v>0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</row>
    <row r="82" spans="1:11" ht="18.75" customHeight="1">
      <c r="A82" s="12" t="s">
        <v>93</v>
      </c>
      <c r="B82" s="20">
        <v>0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</row>
    <row r="83" spans="1:11" ht="18.75" customHeight="1">
      <c r="A83" s="12" t="s">
        <v>100</v>
      </c>
      <c r="B83" s="20">
        <v>0</v>
      </c>
      <c r="C83" s="20">
        <v>0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</row>
    <row r="84" spans="1:11" ht="18.75" customHeight="1">
      <c r="A84" s="12" t="s">
        <v>101</v>
      </c>
      <c r="B84" s="20">
        <v>0</v>
      </c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</row>
    <row r="85" spans="1:11" ht="18.75" customHeight="1">
      <c r="A85" s="12" t="s">
        <v>102</v>
      </c>
      <c r="B85" s="20">
        <v>0</v>
      </c>
      <c r="C85" s="20">
        <v>0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</row>
    <row r="86" spans="1:11" ht="18.75" customHeight="1">
      <c r="A86" s="12" t="s">
        <v>115</v>
      </c>
      <c r="B86" s="20">
        <v>0</v>
      </c>
      <c r="C86" s="20">
        <v>0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</row>
    <row r="87" spans="1:11" ht="18.75" customHeight="1">
      <c r="A87" s="12" t="s">
        <v>116</v>
      </c>
      <c r="B87" s="20">
        <v>0</v>
      </c>
      <c r="C87" s="20">
        <v>0</v>
      </c>
      <c r="D87" s="20">
        <v>0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51"/>
    </row>
    <row r="88" spans="1:11" ht="18.75" customHeight="1">
      <c r="A88" s="16" t="s">
        <v>121</v>
      </c>
      <c r="B88" s="20">
        <v>0</v>
      </c>
      <c r="C88" s="20">
        <v>0</v>
      </c>
      <c r="D88" s="20">
        <v>0</v>
      </c>
      <c r="E88" s="20">
        <v>0</v>
      </c>
      <c r="F88" s="20">
        <v>0</v>
      </c>
      <c r="G88" s="20">
        <v>0</v>
      </c>
      <c r="H88" s="51">
        <v>1072.0999999999999</v>
      </c>
      <c r="I88" s="20">
        <v>0</v>
      </c>
      <c r="J88" s="51">
        <f>SUM(B88:I88)</f>
        <v>1072.0999999999999</v>
      </c>
    </row>
    <row r="89" spans="1:11" ht="18.75" customHeight="1">
      <c r="A89" s="16" t="s">
        <v>99</v>
      </c>
      <c r="B89" s="20">
        <v>0</v>
      </c>
      <c r="C89" s="20">
        <v>0</v>
      </c>
      <c r="D89" s="20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</row>
    <row r="90" spans="1:11" ht="18.75" customHeight="1">
      <c r="A90" s="16"/>
      <c r="B90" s="21">
        <v>0</v>
      </c>
      <c r="C90" s="21">
        <v>0</v>
      </c>
      <c r="D90" s="21">
        <v>0</v>
      </c>
      <c r="E90" s="21">
        <v>0</v>
      </c>
      <c r="F90" s="21">
        <v>0</v>
      </c>
      <c r="G90" s="21">
        <v>0</v>
      </c>
      <c r="H90" s="21">
        <v>0</v>
      </c>
      <c r="I90" s="21">
        <v>0</v>
      </c>
      <c r="J90" s="21">
        <f>SUM(B90:I90)</f>
        <v>0</v>
      </c>
    </row>
    <row r="91" spans="1:11" ht="18.75" customHeight="1">
      <c r="A91" s="16" t="s">
        <v>95</v>
      </c>
      <c r="B91" s="25">
        <f t="shared" ref="B91:I91" si="17">+B92+B93</f>
        <v>1135996.0700000003</v>
      </c>
      <c r="C91" s="25">
        <f t="shared" si="17"/>
        <v>1787690.56</v>
      </c>
      <c r="D91" s="25">
        <f t="shared" si="17"/>
        <v>1976491.5</v>
      </c>
      <c r="E91" s="25">
        <f t="shared" si="17"/>
        <v>733948.86999999988</v>
      </c>
      <c r="F91" s="25">
        <f t="shared" si="17"/>
        <v>1047458.2799999999</v>
      </c>
      <c r="G91" s="25">
        <f t="shared" si="17"/>
        <v>1664998.1</v>
      </c>
      <c r="H91" s="25">
        <f t="shared" si="17"/>
        <v>2292334.62</v>
      </c>
      <c r="I91" s="25">
        <f t="shared" si="17"/>
        <v>1153518.7999999998</v>
      </c>
      <c r="J91" s="51">
        <f>SUM(B91:I91)</f>
        <v>11792436.800000001</v>
      </c>
      <c r="K91" s="58"/>
    </row>
    <row r="92" spans="1:11" ht="18.75" customHeight="1">
      <c r="A92" s="16" t="s">
        <v>94</v>
      </c>
      <c r="B92" s="25">
        <f t="shared" ref="B92:I92" si="18">+B44+B57+B64+B88</f>
        <v>1121024.9500000002</v>
      </c>
      <c r="C92" s="25">
        <f t="shared" si="18"/>
        <v>1767327.09</v>
      </c>
      <c r="D92" s="25">
        <f t="shared" si="18"/>
        <v>1956149.73</v>
      </c>
      <c r="E92" s="25">
        <f t="shared" si="18"/>
        <v>715049.96999999986</v>
      </c>
      <c r="F92" s="25">
        <f t="shared" si="18"/>
        <v>1028186.2799999999</v>
      </c>
      <c r="G92" s="25">
        <f t="shared" si="18"/>
        <v>1647041.07</v>
      </c>
      <c r="H92" s="25">
        <f t="shared" si="18"/>
        <v>2267169.13</v>
      </c>
      <c r="I92" s="25">
        <f t="shared" si="18"/>
        <v>1140175.3499999999</v>
      </c>
      <c r="J92" s="51">
        <f>SUM(B92:I92)</f>
        <v>11642123.569999998</v>
      </c>
      <c r="K92" s="58"/>
    </row>
    <row r="93" spans="1:11" ht="18.75" customHeight="1">
      <c r="A93" s="16" t="s">
        <v>98</v>
      </c>
      <c r="B93" s="25">
        <f t="shared" ref="B93:I93" si="19">IF(+B52+B89+B94&lt;0,0,(B52+B89+B94))</f>
        <v>14971.12</v>
      </c>
      <c r="C93" s="25">
        <f t="shared" si="19"/>
        <v>20363.47</v>
      </c>
      <c r="D93" s="25">
        <f t="shared" si="19"/>
        <v>20341.77</v>
      </c>
      <c r="E93" s="20">
        <f t="shared" si="19"/>
        <v>18898.900000000001</v>
      </c>
      <c r="F93" s="25">
        <f t="shared" si="19"/>
        <v>19272</v>
      </c>
      <c r="G93" s="20">
        <f t="shared" si="19"/>
        <v>17957.03</v>
      </c>
      <c r="H93" s="25">
        <f t="shared" si="19"/>
        <v>25165.49</v>
      </c>
      <c r="I93" s="20">
        <f t="shared" si="19"/>
        <v>13343.45</v>
      </c>
      <c r="J93" s="51">
        <f>SUM(B93:I93)</f>
        <v>150313.23000000001</v>
      </c>
      <c r="K93" s="58"/>
    </row>
    <row r="94" spans="1:11" ht="18" customHeight="1">
      <c r="A94" s="16" t="s">
        <v>96</v>
      </c>
      <c r="B94" s="20">
        <v>0</v>
      </c>
      <c r="C94" s="20">
        <v>0</v>
      </c>
      <c r="D94" s="20">
        <v>0</v>
      </c>
      <c r="E94" s="20">
        <v>0</v>
      </c>
      <c r="F94" s="20">
        <v>0</v>
      </c>
      <c r="G94" s="20">
        <v>0</v>
      </c>
      <c r="H94" s="20">
        <v>0</v>
      </c>
      <c r="I94" s="20">
        <v>0</v>
      </c>
      <c r="J94" s="21">
        <f>SUM(B94:I94)</f>
        <v>0</v>
      </c>
    </row>
    <row r="95" spans="1:11" ht="18.75" customHeight="1">
      <c r="A95" s="16" t="s">
        <v>97</v>
      </c>
      <c r="B95" s="20">
        <v>0</v>
      </c>
      <c r="C95" s="20">
        <v>0</v>
      </c>
      <c r="D95" s="20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</row>
    <row r="96" spans="1:11" ht="18.75" customHeight="1">
      <c r="A96" s="2"/>
      <c r="B96" s="21">
        <v>0</v>
      </c>
      <c r="C96" s="21">
        <v>0</v>
      </c>
      <c r="D96" s="21">
        <v>0</v>
      </c>
      <c r="E96" s="21">
        <v>0</v>
      </c>
      <c r="F96" s="21">
        <v>0</v>
      </c>
      <c r="G96" s="21">
        <v>0</v>
      </c>
      <c r="H96" s="21">
        <v>0</v>
      </c>
      <c r="I96" s="21">
        <v>0</v>
      </c>
      <c r="J96" s="21"/>
    </row>
    <row r="97" spans="1:10" ht="18.75" customHeight="1">
      <c r="A97" s="40"/>
      <c r="B97" s="40"/>
      <c r="C97" s="40"/>
      <c r="D97" s="40"/>
      <c r="E97" s="40"/>
      <c r="F97" s="40"/>
      <c r="G97" s="40"/>
      <c r="H97" s="40"/>
      <c r="I97" s="40"/>
      <c r="J97" s="40"/>
    </row>
    <row r="98" spans="1:10" ht="18.75" customHeight="1">
      <c r="A98" s="8"/>
      <c r="B98" s="48">
        <v>0</v>
      </c>
      <c r="C98" s="48">
        <v>0</v>
      </c>
      <c r="D98" s="48">
        <v>0</v>
      </c>
      <c r="E98" s="48">
        <v>0</v>
      </c>
      <c r="F98" s="48">
        <v>0</v>
      </c>
      <c r="G98" s="48">
        <v>0</v>
      </c>
      <c r="H98" s="48">
        <v>0</v>
      </c>
      <c r="I98" s="48">
        <v>0</v>
      </c>
      <c r="J98" s="48"/>
    </row>
    <row r="99" spans="1:10" ht="18.75" customHeight="1">
      <c r="A99" s="26" t="s">
        <v>81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44">
        <f>SUM(J100:J118)</f>
        <v>11792436.819999998</v>
      </c>
    </row>
    <row r="100" spans="1:10" ht="18.75" customHeight="1">
      <c r="A100" s="27" t="s">
        <v>82</v>
      </c>
      <c r="B100" s="28">
        <v>143138.5</v>
      </c>
      <c r="C100" s="43">
        <v>0</v>
      </c>
      <c r="D100" s="43">
        <v>0</v>
      </c>
      <c r="E100" s="43">
        <v>0</v>
      </c>
      <c r="F100" s="43">
        <v>0</v>
      </c>
      <c r="G100" s="43">
        <v>0</v>
      </c>
      <c r="H100" s="43">
        <v>0</v>
      </c>
      <c r="I100" s="43">
        <v>0</v>
      </c>
      <c r="J100" s="44">
        <f t="shared" ref="J100:J118" si="20">SUM(B100:I100)</f>
        <v>143138.5</v>
      </c>
    </row>
    <row r="101" spans="1:10" ht="18.75" customHeight="1">
      <c r="A101" s="27" t="s">
        <v>83</v>
      </c>
      <c r="B101" s="28">
        <v>992857.57</v>
      </c>
      <c r="C101" s="43">
        <v>0</v>
      </c>
      <c r="D101" s="43">
        <v>0</v>
      </c>
      <c r="E101" s="43">
        <v>0</v>
      </c>
      <c r="F101" s="43">
        <v>0</v>
      </c>
      <c r="G101" s="43">
        <v>0</v>
      </c>
      <c r="H101" s="43">
        <v>0</v>
      </c>
      <c r="I101" s="43">
        <v>0</v>
      </c>
      <c r="J101" s="44">
        <f t="shared" si="20"/>
        <v>992857.57</v>
      </c>
    </row>
    <row r="102" spans="1:10" ht="18.75" customHeight="1">
      <c r="A102" s="27" t="s">
        <v>84</v>
      </c>
      <c r="B102" s="43">
        <v>0</v>
      </c>
      <c r="C102" s="28">
        <f>+C91</f>
        <v>1787690.56</v>
      </c>
      <c r="D102" s="43">
        <v>0</v>
      </c>
      <c r="E102" s="43">
        <v>0</v>
      </c>
      <c r="F102" s="43">
        <v>0</v>
      </c>
      <c r="G102" s="43">
        <v>0</v>
      </c>
      <c r="H102" s="43">
        <v>0</v>
      </c>
      <c r="I102" s="43">
        <v>0</v>
      </c>
      <c r="J102" s="44">
        <f t="shared" si="20"/>
        <v>1787690.56</v>
      </c>
    </row>
    <row r="103" spans="1:10" ht="18.75" customHeight="1">
      <c r="A103" s="27" t="s">
        <v>85</v>
      </c>
      <c r="B103" s="43">
        <v>0</v>
      </c>
      <c r="C103" s="43">
        <v>0</v>
      </c>
      <c r="D103" s="28">
        <f>+D91</f>
        <v>1976491.5</v>
      </c>
      <c r="E103" s="43">
        <v>0</v>
      </c>
      <c r="F103" s="43">
        <v>0</v>
      </c>
      <c r="G103" s="43">
        <v>0</v>
      </c>
      <c r="H103" s="43">
        <v>0</v>
      </c>
      <c r="I103" s="43">
        <v>0</v>
      </c>
      <c r="J103" s="44">
        <f t="shared" si="20"/>
        <v>1976491.5</v>
      </c>
    </row>
    <row r="104" spans="1:10" ht="18.75" customHeight="1">
      <c r="A104" s="27" t="s">
        <v>117</v>
      </c>
      <c r="B104" s="43">
        <v>0</v>
      </c>
      <c r="C104" s="43">
        <v>0</v>
      </c>
      <c r="D104" s="43">
        <v>0</v>
      </c>
      <c r="E104" s="28">
        <v>424096.14</v>
      </c>
      <c r="F104" s="43">
        <v>0</v>
      </c>
      <c r="G104" s="43">
        <v>0</v>
      </c>
      <c r="H104" s="43">
        <v>0</v>
      </c>
      <c r="I104" s="43">
        <v>0</v>
      </c>
      <c r="J104" s="44">
        <f t="shared" si="20"/>
        <v>424096.14</v>
      </c>
    </row>
    <row r="105" spans="1:10" ht="18.75" customHeight="1">
      <c r="A105" s="27" t="s">
        <v>118</v>
      </c>
      <c r="B105" s="43">
        <v>0</v>
      </c>
      <c r="C105" s="43">
        <v>0</v>
      </c>
      <c r="D105" s="43">
        <v>0</v>
      </c>
      <c r="E105" s="28">
        <v>309852.73</v>
      </c>
      <c r="F105" s="43">
        <v>0</v>
      </c>
      <c r="G105" s="43">
        <v>0</v>
      </c>
      <c r="H105" s="43">
        <v>0</v>
      </c>
      <c r="I105" s="43">
        <v>0</v>
      </c>
      <c r="J105" s="44">
        <f t="shared" si="20"/>
        <v>309852.73</v>
      </c>
    </row>
    <row r="106" spans="1:10" ht="18.75" customHeight="1">
      <c r="A106" s="27" t="s">
        <v>119</v>
      </c>
      <c r="B106" s="43">
        <v>0</v>
      </c>
      <c r="C106" s="43">
        <v>0</v>
      </c>
      <c r="D106" s="43">
        <v>0</v>
      </c>
      <c r="E106" s="28"/>
      <c r="F106" s="43">
        <v>0</v>
      </c>
      <c r="G106" s="43">
        <v>0</v>
      </c>
      <c r="H106" s="43">
        <v>0</v>
      </c>
      <c r="I106" s="43">
        <v>0</v>
      </c>
      <c r="J106" s="44">
        <f t="shared" si="20"/>
        <v>0</v>
      </c>
    </row>
    <row r="107" spans="1:10" ht="18.75" customHeight="1">
      <c r="A107" s="27" t="s">
        <v>103</v>
      </c>
      <c r="B107" s="43">
        <v>0</v>
      </c>
      <c r="C107" s="43">
        <v>0</v>
      </c>
      <c r="D107" s="43">
        <v>0</v>
      </c>
      <c r="E107" s="43">
        <v>0</v>
      </c>
      <c r="F107" s="28">
        <f>+F91</f>
        <v>1047458.2799999999</v>
      </c>
      <c r="G107" s="43">
        <v>0</v>
      </c>
      <c r="H107" s="43">
        <v>0</v>
      </c>
      <c r="I107" s="43">
        <v>0</v>
      </c>
      <c r="J107" s="44">
        <f t="shared" si="20"/>
        <v>1047458.2799999999</v>
      </c>
    </row>
    <row r="108" spans="1:10" ht="18.75" customHeight="1">
      <c r="A108" s="27" t="s">
        <v>104</v>
      </c>
      <c r="B108" s="43">
        <v>0</v>
      </c>
      <c r="C108" s="43">
        <v>0</v>
      </c>
      <c r="D108" s="43">
        <v>0</v>
      </c>
      <c r="E108" s="43">
        <v>0</v>
      </c>
      <c r="F108" s="43">
        <v>0</v>
      </c>
      <c r="G108" s="28">
        <v>208591.94</v>
      </c>
      <c r="H108" s="43">
        <v>0</v>
      </c>
      <c r="I108" s="43">
        <v>0</v>
      </c>
      <c r="J108" s="44">
        <f t="shared" si="20"/>
        <v>208591.94</v>
      </c>
    </row>
    <row r="109" spans="1:10" ht="18.75" customHeight="1">
      <c r="A109" s="27" t="s">
        <v>105</v>
      </c>
      <c r="B109" s="43">
        <v>0</v>
      </c>
      <c r="C109" s="43">
        <v>0</v>
      </c>
      <c r="D109" s="43">
        <v>0</v>
      </c>
      <c r="E109" s="43">
        <v>0</v>
      </c>
      <c r="F109" s="43">
        <v>0</v>
      </c>
      <c r="G109" s="28">
        <v>291365.69</v>
      </c>
      <c r="H109" s="43">
        <v>0</v>
      </c>
      <c r="I109" s="43">
        <v>0</v>
      </c>
      <c r="J109" s="44">
        <f t="shared" si="20"/>
        <v>291365.69</v>
      </c>
    </row>
    <row r="110" spans="1:10" ht="18.75" customHeight="1">
      <c r="A110" s="27" t="s">
        <v>106</v>
      </c>
      <c r="B110" s="43">
        <v>0</v>
      </c>
      <c r="C110" s="43">
        <v>0</v>
      </c>
      <c r="D110" s="43">
        <v>0</v>
      </c>
      <c r="E110" s="43">
        <v>0</v>
      </c>
      <c r="F110" s="43">
        <v>0</v>
      </c>
      <c r="G110" s="28">
        <v>438057.42</v>
      </c>
      <c r="H110" s="43">
        <v>0</v>
      </c>
      <c r="I110" s="43">
        <v>0</v>
      </c>
      <c r="J110" s="44">
        <f t="shared" si="20"/>
        <v>438057.42</v>
      </c>
    </row>
    <row r="111" spans="1:10" ht="18.75" customHeight="1">
      <c r="A111" s="27" t="s">
        <v>107</v>
      </c>
      <c r="B111" s="43">
        <v>0</v>
      </c>
      <c r="C111" s="43">
        <v>0</v>
      </c>
      <c r="D111" s="43">
        <v>0</v>
      </c>
      <c r="E111" s="43">
        <v>0</v>
      </c>
      <c r="F111" s="43">
        <v>0</v>
      </c>
      <c r="G111" s="28">
        <v>726983.06</v>
      </c>
      <c r="H111" s="43">
        <v>0</v>
      </c>
      <c r="I111" s="43">
        <v>0</v>
      </c>
      <c r="J111" s="44">
        <f t="shared" si="20"/>
        <v>726983.06</v>
      </c>
    </row>
    <row r="112" spans="1:10" ht="18.75" customHeight="1">
      <c r="A112" s="27" t="s">
        <v>108</v>
      </c>
      <c r="B112" s="43">
        <v>0</v>
      </c>
      <c r="C112" s="43">
        <v>0</v>
      </c>
      <c r="D112" s="43">
        <v>0</v>
      </c>
      <c r="E112" s="43">
        <v>0</v>
      </c>
      <c r="F112" s="43">
        <v>0</v>
      </c>
      <c r="G112" s="43">
        <v>0</v>
      </c>
      <c r="H112" s="28">
        <v>669884.09</v>
      </c>
      <c r="I112" s="43">
        <v>0</v>
      </c>
      <c r="J112" s="44">
        <f t="shared" si="20"/>
        <v>669884.09</v>
      </c>
    </row>
    <row r="113" spans="1:10" ht="18.75" customHeight="1">
      <c r="A113" s="27" t="s">
        <v>109</v>
      </c>
      <c r="B113" s="43">
        <v>0</v>
      </c>
      <c r="C113" s="43">
        <v>0</v>
      </c>
      <c r="D113" s="43">
        <v>0</v>
      </c>
      <c r="E113" s="43">
        <v>0</v>
      </c>
      <c r="F113" s="43">
        <v>0</v>
      </c>
      <c r="G113" s="43">
        <v>0</v>
      </c>
      <c r="H113" s="28">
        <v>53166.68</v>
      </c>
      <c r="I113" s="43">
        <v>0</v>
      </c>
      <c r="J113" s="44">
        <f t="shared" si="20"/>
        <v>53166.68</v>
      </c>
    </row>
    <row r="114" spans="1:10" ht="18.75" customHeight="1">
      <c r="A114" s="27" t="s">
        <v>110</v>
      </c>
      <c r="B114" s="43">
        <v>0</v>
      </c>
      <c r="C114" s="43">
        <v>0</v>
      </c>
      <c r="D114" s="43">
        <v>0</v>
      </c>
      <c r="E114" s="43">
        <v>0</v>
      </c>
      <c r="F114" s="43">
        <v>0</v>
      </c>
      <c r="G114" s="43">
        <v>0</v>
      </c>
      <c r="H114" s="28">
        <v>375170.19</v>
      </c>
      <c r="I114" s="43">
        <v>0</v>
      </c>
      <c r="J114" s="44">
        <f t="shared" si="20"/>
        <v>375170.19</v>
      </c>
    </row>
    <row r="115" spans="1:10" ht="18.75" customHeight="1">
      <c r="A115" s="27" t="s">
        <v>111</v>
      </c>
      <c r="B115" s="43">
        <v>0</v>
      </c>
      <c r="C115" s="43">
        <v>0</v>
      </c>
      <c r="D115" s="43">
        <v>0</v>
      </c>
      <c r="E115" s="43">
        <v>0</v>
      </c>
      <c r="F115" s="43">
        <v>0</v>
      </c>
      <c r="G115" s="43">
        <v>0</v>
      </c>
      <c r="H115" s="28">
        <v>325736.24</v>
      </c>
      <c r="I115" s="43">
        <v>0</v>
      </c>
      <c r="J115" s="44">
        <f t="shared" si="20"/>
        <v>325736.24</v>
      </c>
    </row>
    <row r="116" spans="1:10" ht="18.75" customHeight="1">
      <c r="A116" s="27" t="s">
        <v>112</v>
      </c>
      <c r="B116" s="43">
        <v>0</v>
      </c>
      <c r="C116" s="43">
        <v>0</v>
      </c>
      <c r="D116" s="43">
        <v>0</v>
      </c>
      <c r="E116" s="43">
        <v>0</v>
      </c>
      <c r="F116" s="43">
        <v>0</v>
      </c>
      <c r="G116" s="43">
        <v>0</v>
      </c>
      <c r="H116" s="28">
        <v>868377.43</v>
      </c>
      <c r="I116" s="43">
        <v>0</v>
      </c>
      <c r="J116" s="44">
        <f t="shared" si="20"/>
        <v>868377.43</v>
      </c>
    </row>
    <row r="117" spans="1:10" ht="18.75" customHeight="1">
      <c r="A117" s="27" t="s">
        <v>113</v>
      </c>
      <c r="B117" s="43">
        <v>0</v>
      </c>
      <c r="C117" s="43">
        <v>0</v>
      </c>
      <c r="D117" s="43">
        <v>0</v>
      </c>
      <c r="E117" s="43">
        <v>0</v>
      </c>
      <c r="F117" s="43">
        <v>0</v>
      </c>
      <c r="G117" s="43">
        <v>0</v>
      </c>
      <c r="H117" s="43">
        <v>0</v>
      </c>
      <c r="I117" s="28">
        <v>417666.61</v>
      </c>
      <c r="J117" s="44">
        <f t="shared" si="20"/>
        <v>417666.61</v>
      </c>
    </row>
    <row r="118" spans="1:10" ht="18.75" customHeight="1">
      <c r="A118" s="29" t="s">
        <v>114</v>
      </c>
      <c r="B118" s="45">
        <v>0</v>
      </c>
      <c r="C118" s="45">
        <v>0</v>
      </c>
      <c r="D118" s="45">
        <v>0</v>
      </c>
      <c r="E118" s="45">
        <v>0</v>
      </c>
      <c r="F118" s="45">
        <v>0</v>
      </c>
      <c r="G118" s="45">
        <v>0</v>
      </c>
      <c r="H118" s="45">
        <v>0</v>
      </c>
      <c r="I118" s="46">
        <v>735852.19</v>
      </c>
      <c r="J118" s="47">
        <f t="shared" si="20"/>
        <v>735852.19</v>
      </c>
    </row>
    <row r="119" spans="1:10" ht="18.75" customHeight="1">
      <c r="A119" s="67" t="s">
        <v>122</v>
      </c>
      <c r="B119" s="54"/>
      <c r="C119" s="54"/>
      <c r="D119" s="54"/>
      <c r="E119" s="54"/>
      <c r="F119" s="54"/>
      <c r="G119" s="54"/>
      <c r="H119" s="54"/>
      <c r="I119" s="54">
        <v>691794.09</v>
      </c>
      <c r="J119" s="55"/>
    </row>
    <row r="120" spans="1:10" ht="18.75" customHeight="1">
      <c r="A120" s="42" t="s">
        <v>123</v>
      </c>
    </row>
    <row r="121" spans="1:10" ht="18.75" customHeight="1">
      <c r="A121" s="42"/>
    </row>
    <row r="122" spans="1:10" ht="18.75" customHeight="1">
      <c r="A122" s="42"/>
    </row>
    <row r="123" spans="1:10" ht="18.75" customHeight="1">
      <c r="A123" s="41"/>
    </row>
  </sheetData>
  <mergeCells count="6">
    <mergeCell ref="A1:J1"/>
    <mergeCell ref="A2:J2"/>
    <mergeCell ref="A4:A6"/>
    <mergeCell ref="B4:I4"/>
    <mergeCell ref="J4:J6"/>
    <mergeCell ref="E5:E6"/>
  </mergeCells>
  <pageMargins left="0.6692913385826772" right="0.78740157480314965" top="0.47244094488188981" bottom="0.31496062992125984" header="0.23622047244094491" footer="0.11811023622047245"/>
  <pageSetup paperSize="9" scale="50" fitToHeight="2" orientation="landscape" r:id="rId1"/>
  <headerFooter scaleWithDoc="0" alignWithMargins="0"/>
  <rowBreaks count="1" manualBreakCount="1">
    <brk id="5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DETALHAMENTO CONCESSÃO</vt:lpstr>
      <vt:lpstr>'DETALHAMENTO CONCESSÃO'!Area_de_impressao</vt:lpstr>
      <vt:lpstr>'DETALHAMENTO CONCESSÃO'!Titulos_de_impressao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2013-08-15T19:48:12Z</cp:lastPrinted>
  <dcterms:created xsi:type="dcterms:W3CDTF">2012-11-28T17:54:39Z</dcterms:created>
  <dcterms:modified xsi:type="dcterms:W3CDTF">2013-11-06T20:07:04Z</dcterms:modified>
</cp:coreProperties>
</file>