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80" i="8"/>
  <c r="J77"/>
  <c r="J72"/>
  <c r="J87"/>
  <c r="I64"/>
  <c r="H64"/>
  <c r="G64"/>
  <c r="F64"/>
  <c r="E64"/>
  <c r="D64"/>
  <c r="C64"/>
  <c r="B64"/>
  <c r="B9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D56" s="1"/>
  <c r="E58"/>
  <c r="E57" s="1"/>
  <c r="F58"/>
  <c r="F57" s="1"/>
  <c r="F56" s="1"/>
  <c r="G58"/>
  <c r="G57" s="1"/>
  <c r="G56" s="1"/>
  <c r="H58"/>
  <c r="H57" s="1"/>
  <c r="H56" s="1"/>
  <c r="I58"/>
  <c r="I57" s="1"/>
  <c r="I56" s="1"/>
  <c r="J59"/>
  <c r="J60"/>
  <c r="J61"/>
  <c r="J62"/>
  <c r="J63"/>
  <c r="J64"/>
  <c r="J65"/>
  <c r="J66"/>
  <c r="J67"/>
  <c r="J68"/>
  <c r="J69"/>
  <c r="J90"/>
  <c r="B93"/>
  <c r="C93"/>
  <c r="D93"/>
  <c r="E93"/>
  <c r="F93"/>
  <c r="G93"/>
  <c r="J93" s="1"/>
  <c r="H93"/>
  <c r="I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E56" l="1"/>
  <c r="C56"/>
  <c r="J57"/>
  <c r="B56"/>
  <c r="H43"/>
  <c r="H92"/>
  <c r="H91" s="1"/>
  <c r="F43"/>
  <c r="F92"/>
  <c r="F91" s="1"/>
  <c r="F107" s="1"/>
  <c r="J107" s="1"/>
  <c r="D43"/>
  <c r="D92"/>
  <c r="D91" s="1"/>
  <c r="D103" s="1"/>
  <c r="J103" s="1"/>
  <c r="J8"/>
  <c r="J7" s="1"/>
  <c r="B7"/>
  <c r="B45" s="1"/>
  <c r="I43"/>
  <c r="I92"/>
  <c r="I91" s="1"/>
  <c r="G43"/>
  <c r="G92"/>
  <c r="G91" s="1"/>
  <c r="E48"/>
  <c r="J48" s="1"/>
  <c r="E45"/>
  <c r="E44" s="1"/>
  <c r="C45"/>
  <c r="C46"/>
  <c r="J46" s="1"/>
  <c r="J58"/>
  <c r="J9"/>
  <c r="J56" l="1"/>
  <c r="C44"/>
  <c r="E43"/>
  <c r="E92"/>
  <c r="E91" s="1"/>
  <c r="J45"/>
  <c r="J44" s="1"/>
  <c r="B44"/>
  <c r="B43" l="1"/>
  <c r="B92"/>
  <c r="C43"/>
  <c r="C92"/>
  <c r="C91" s="1"/>
  <c r="C102" s="1"/>
  <c r="J102" s="1"/>
  <c r="J99" s="1"/>
  <c r="J43" l="1"/>
  <c r="J92"/>
  <c r="B91"/>
  <c r="J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<sst xmlns="http://schemas.openxmlformats.org/spreadsheetml/2006/main" count="122" uniqueCount="122">
  <si>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</si>
  <si>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</si>
  <si>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</si>
  <si>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</si>
  <si>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</si>
  <si>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</si>
  <si>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</si>
  <si>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</si>
  <si>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</si>
  <si>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</si>
  <si>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</si>
  <si>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</si>
  <si>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</si>
  <si>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</si>
  <si>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</si>
  <si>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</si>
  <si>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</si>
  <si>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</si>
  <si>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</si>
  <si>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</si>
  <si>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</si>
  <si>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</si>
  <si>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</si>
  <si>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</si>
  <si>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</si>
  <si>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</si>
  <si>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</si>
  <si>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</si>
  <si>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</si>
  <si>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</si>
  <si>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</si>
  <si>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</si>
  <si>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</si>
  <si>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</si>
  <si>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</si>
  <si>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</si>
  <si>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</si>
  <si>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</si>
  <si>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</si>
  <si>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</si>
  <si>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</si>
  <si>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</si>
  <si>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</si>
  <si>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</si>
  <si>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</si>
  <si>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</si>
  <si>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</si>
  <si>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</si>
  <si>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</si>
  <si>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</si>
  <si>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</si>
  <si>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</si>
  <si>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</si>
  <si>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</si>
  <si>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</si>
  <si>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</si>
  <si>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</si>
  <si>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</si>
  <si>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</si>
  <si>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</si>
  <si>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</si>
  <si>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</si>
  <si>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</si>
  <si>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</si>
  <si>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</si>
  <si>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</si>
  <si>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</si>
  <si>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</si>
  <si>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</si>
  <si>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</si>
  <si>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</si>
  <si>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</si>
  <si>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</si>
  <si>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</si>
  <si>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</si>
  <si>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</si>
  <si>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</si>
  <si>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</si>
  <si>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</si>
  <si>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</si>
  <si>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</si>
  <si>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</si>
  <si>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</si>
  <si>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</si>
  <si>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</si>
  <si>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</si>
  <si>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</si>
  <si>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</si>
  <si>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</si>
  <si>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</si>
  <si>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</si>
  <si>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</si>
  <si>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</si>
  <si>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</si>
  <si>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</si>
  <si>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</si>
  <si>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</si>
  <si>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</si>
  <si>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</si>
  <si>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</si>
  <si>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</si>
  <si>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</si>
  <si>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</si>
  <si>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</si>
  <si>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</si>
  <si>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</si>
  <si>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</si>
  <si>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</si>
  <si>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</si>
  <si>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</si>
  <si>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</si>
  <si>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</si>
  <si>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</si>
  <si>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</si>
  <si>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</si>
  <si>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</si>
  <si>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</si>
  <si>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>OPERAÇÃO 29/10/13 - VENCIMENTO 05/11/13</t>
  </si>
  <si>
    <t xml:space="preserve">6.2.23. Pacto Ministério do Trabalho e Emprego </t>
  </si>
  <si>
    <t>8.5. Área 4</t>
  </si>
  <si>
    <t>8.6. Área 4</t>
  </si>
  <si>
    <t>8.7.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</si>
</sst>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topLeftCell="E55" zoomScaleNormal="100" zoomScaleSheetLayoutView="70" workbookViewId="0">
      <selection activeCell="J66" sqref="J66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117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619444</v>
      </c>
      <c r="C7" s="9">
        <f t="shared" si="0"/>
        <v>731742</v>
      </c>
      <c r="D7" s="9">
        <f t="shared" si="0"/>
        <v>798904</v>
      </c>
      <c r="E7" s="9">
        <f t="shared" si="0"/>
        <v>389672</v>
      </c>
      <c r="F7" s="9">
        <f t="shared" si="0"/>
        <v>556018</v>
      </c>
      <c r="G7" s="9">
        <f t="shared" si="0"/>
        <v>798149</v>
      </c>
      <c r="H7" s="9">
        <f t="shared" si="0"/>
        <v>1236072</v>
      </c>
      <c r="I7" s="9">
        <f t="shared" si="0"/>
        <v>578251</v>
      </c>
      <c r="J7" s="9">
        <f t="shared" si="0"/>
        <v>5708252</v>
      </c>
      <c r="K7" s="56"/>
    </row>
    <row r="8" spans="1:12" ht="17.25" customHeight="1">
      <c r="A8" s="10" t="s">
        <v>33</v>
      </c>
      <c r="B8" s="11">
        <f>B9+B12</f>
        <v>365598</v>
      </c>
      <c r="C8" s="11">
        <f t="shared" ref="C8:I8" si="1">C9+C12</f>
        <v>442266</v>
      </c>
      <c r="D8" s="11">
        <f t="shared" si="1"/>
        <v>451684</v>
      </c>
      <c r="E8" s="11">
        <f t="shared" si="1"/>
        <v>214802</v>
      </c>
      <c r="F8" s="11">
        <f t="shared" si="1"/>
        <v>326776</v>
      </c>
      <c r="G8" s="11">
        <f t="shared" si="1"/>
        <v>445401</v>
      </c>
      <c r="H8" s="11">
        <f t="shared" si="1"/>
        <v>666498</v>
      </c>
      <c r="I8" s="11">
        <f t="shared" si="1"/>
        <v>354626</v>
      </c>
      <c r="J8" s="11">
        <f t="shared" ref="J8:J23" si="2">SUM(B8:I8)</f>
        <v>3267651</v>
      </c>
    </row>
    <row r="9" spans="1:12" ht="17.25" customHeight="1">
      <c r="A9" s="15" t="s">
        <v>18</v>
      </c>
      <c r="B9" s="13">
        <f>+B10+B11</f>
        <v>47453</v>
      </c>
      <c r="C9" s="13">
        <f t="shared" ref="C9:I9" si="3">+C10+C11</f>
        <v>60854</v>
      </c>
      <c r="D9" s="13">
        <f t="shared" si="3"/>
        <v>56108</v>
      </c>
      <c r="E9" s="13">
        <f t="shared" si="3"/>
        <v>27044</v>
      </c>
      <c r="F9" s="13">
        <f t="shared" si="3"/>
        <v>41693</v>
      </c>
      <c r="G9" s="13">
        <f t="shared" si="3"/>
        <v>51532</v>
      </c>
      <c r="H9" s="13">
        <f t="shared" si="3"/>
        <v>60972</v>
      </c>
      <c r="I9" s="13">
        <f t="shared" si="3"/>
        <v>56714</v>
      </c>
      <c r="J9" s="11">
        <f t="shared" si="2"/>
        <v>402370</v>
      </c>
    </row>
    <row r="10" spans="1:12" ht="17.25" customHeight="1">
      <c r="A10" s="31" t="s">
        <v>19</v>
      </c>
      <c r="B10" s="13">
        <v>47453</v>
      </c>
      <c r="C10" s="13">
        <v>60854</v>
      </c>
      <c r="D10" s="13">
        <v>56108</v>
      </c>
      <c r="E10" s="13">
        <v>27044</v>
      </c>
      <c r="F10" s="13">
        <v>41693</v>
      </c>
      <c r="G10" s="13">
        <v>51532</v>
      </c>
      <c r="H10" s="13">
        <v>60972</v>
      </c>
      <c r="I10" s="13">
        <v>56714</v>
      </c>
      <c r="J10" s="11">
        <f>SUM(B10:I10)</f>
        <v>402370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318145</v>
      </c>
      <c r="C12" s="17">
        <f t="shared" si="4"/>
        <v>381412</v>
      </c>
      <c r="D12" s="17">
        <f t="shared" si="4"/>
        <v>395576</v>
      </c>
      <c r="E12" s="17">
        <f t="shared" si="4"/>
        <v>187758</v>
      </c>
      <c r="F12" s="17">
        <f t="shared" si="4"/>
        <v>285083</v>
      </c>
      <c r="G12" s="17">
        <f t="shared" si="4"/>
        <v>393869</v>
      </c>
      <c r="H12" s="17">
        <f t="shared" si="4"/>
        <v>605526</v>
      </c>
      <c r="I12" s="17">
        <f t="shared" si="4"/>
        <v>297912</v>
      </c>
      <c r="J12" s="11">
        <f t="shared" si="2"/>
        <v>2865281</v>
      </c>
    </row>
    <row r="13" spans="1:12" ht="17.25" customHeight="1">
      <c r="A13" s="14" t="s">
        <v>21</v>
      </c>
      <c r="B13" s="13">
        <v>141216</v>
      </c>
      <c r="C13" s="13">
        <v>181719</v>
      </c>
      <c r="D13" s="13">
        <v>195401</v>
      </c>
      <c r="E13" s="13">
        <v>93713</v>
      </c>
      <c r="F13" s="13">
        <v>136742</v>
      </c>
      <c r="G13" s="13">
        <v>189437</v>
      </c>
      <c r="H13" s="13">
        <v>284190</v>
      </c>
      <c r="I13" s="13">
        <v>133111</v>
      </c>
      <c r="J13" s="11">
        <f t="shared" si="2"/>
        <v>1355529</v>
      </c>
      <c r="K13" s="56"/>
      <c r="L13" s="57"/>
    </row>
    <row r="14" spans="1:12" ht="17.25" customHeight="1">
      <c r="A14" s="14" t="s">
        <v>22</v>
      </c>
      <c r="B14" s="13">
        <v>129011</v>
      </c>
      <c r="C14" s="13">
        <v>139607</v>
      </c>
      <c r="D14" s="13">
        <v>141295</v>
      </c>
      <c r="E14" s="13">
        <v>65112</v>
      </c>
      <c r="F14" s="13">
        <v>109785</v>
      </c>
      <c r="G14" s="13">
        <v>149711</v>
      </c>
      <c r="H14" s="13">
        <v>251360</v>
      </c>
      <c r="I14" s="13">
        <v>121743</v>
      </c>
      <c r="J14" s="11">
        <f t="shared" si="2"/>
        <v>1107624</v>
      </c>
      <c r="K14" s="56"/>
    </row>
    <row r="15" spans="1:12" ht="17.25" customHeight="1">
      <c r="A15" s="14" t="s">
        <v>23</v>
      </c>
      <c r="B15" s="13">
        <v>47918</v>
      </c>
      <c r="C15" s="13">
        <v>60086</v>
      </c>
      <c r="D15" s="13">
        <v>58880</v>
      </c>
      <c r="E15" s="13">
        <v>28933</v>
      </c>
      <c r="F15" s="13">
        <v>38556</v>
      </c>
      <c r="G15" s="13">
        <v>54721</v>
      </c>
      <c r="H15" s="13">
        <v>69976</v>
      </c>
      <c r="I15" s="13">
        <v>43058</v>
      </c>
      <c r="J15" s="11">
        <f t="shared" si="2"/>
        <v>402128</v>
      </c>
    </row>
    <row r="16" spans="1:12" ht="17.25" customHeight="1">
      <c r="A16" s="16" t="s">
        <v>24</v>
      </c>
      <c r="B16" s="11">
        <f>+B17+B18+B19</f>
        <v>211805</v>
      </c>
      <c r="C16" s="11">
        <f t="shared" ref="C16:I16" si="5">+C17+C18+C19</f>
        <v>227764</v>
      </c>
      <c r="D16" s="11">
        <f t="shared" si="5"/>
        <v>268528</v>
      </c>
      <c r="E16" s="11">
        <f t="shared" si="5"/>
        <v>128900</v>
      </c>
      <c r="F16" s="11">
        <f t="shared" si="5"/>
        <v>180455</v>
      </c>
      <c r="G16" s="11">
        <f t="shared" si="5"/>
        <v>291094</v>
      </c>
      <c r="H16" s="11">
        <f t="shared" si="5"/>
        <v>501793</v>
      </c>
      <c r="I16" s="11">
        <f t="shared" si="5"/>
        <v>182107</v>
      </c>
      <c r="J16" s="11">
        <f t="shared" si="2"/>
        <v>1992446</v>
      </c>
    </row>
    <row r="17" spans="1:11" ht="17.25" customHeight="1">
      <c r="A17" s="12" t="s">
        <v>25</v>
      </c>
      <c r="B17" s="13">
        <v>110077</v>
      </c>
      <c r="C17" s="13">
        <v>130986</v>
      </c>
      <c r="D17" s="13">
        <v>156080</v>
      </c>
      <c r="E17" s="13">
        <v>74578</v>
      </c>
      <c r="F17" s="13">
        <v>101968</v>
      </c>
      <c r="G17" s="13">
        <v>163452</v>
      </c>
      <c r="H17" s="13">
        <v>267823</v>
      </c>
      <c r="I17" s="13">
        <v>101888</v>
      </c>
      <c r="J17" s="11">
        <f t="shared" si="2"/>
        <v>1106852</v>
      </c>
      <c r="K17" s="56"/>
    </row>
    <row r="18" spans="1:11" ht="17.25" customHeight="1">
      <c r="A18" s="12" t="s">
        <v>26</v>
      </c>
      <c r="B18" s="13">
        <v>75538</v>
      </c>
      <c r="C18" s="13">
        <v>68608</v>
      </c>
      <c r="D18" s="13">
        <v>80591</v>
      </c>
      <c r="E18" s="13">
        <v>38392</v>
      </c>
      <c r="F18" s="13">
        <v>59452</v>
      </c>
      <c r="G18" s="13">
        <v>96083</v>
      </c>
      <c r="H18" s="13">
        <v>185845</v>
      </c>
      <c r="I18" s="13">
        <v>60316</v>
      </c>
      <c r="J18" s="11">
        <f t="shared" si="2"/>
        <v>664825</v>
      </c>
      <c r="K18" s="56"/>
    </row>
    <row r="19" spans="1:11" ht="17.25" customHeight="1">
      <c r="A19" s="12" t="s">
        <v>27</v>
      </c>
      <c r="B19" s="13">
        <v>26190</v>
      </c>
      <c r="C19" s="13">
        <v>28170</v>
      </c>
      <c r="D19" s="13">
        <v>31857</v>
      </c>
      <c r="E19" s="13">
        <v>15930</v>
      </c>
      <c r="F19" s="13">
        <v>19035</v>
      </c>
      <c r="G19" s="13">
        <v>31559</v>
      </c>
      <c r="H19" s="13">
        <v>48125</v>
      </c>
      <c r="I19" s="13">
        <v>19903</v>
      </c>
      <c r="J19" s="11">
        <f t="shared" si="2"/>
        <v>220769</v>
      </c>
    </row>
    <row r="20" spans="1:11" ht="17.25" customHeight="1">
      <c r="A20" s="16" t="s">
        <v>28</v>
      </c>
      <c r="B20" s="13">
        <v>42041</v>
      </c>
      <c r="C20" s="13">
        <v>61712</v>
      </c>
      <c r="D20" s="13">
        <v>78692</v>
      </c>
      <c r="E20" s="13">
        <v>45970</v>
      </c>
      <c r="F20" s="13">
        <v>48787</v>
      </c>
      <c r="G20" s="13">
        <v>61654</v>
      </c>
      <c r="H20" s="13">
        <v>67781</v>
      </c>
      <c r="I20" s="13">
        <v>34018</v>
      </c>
      <c r="J20" s="11">
        <f t="shared" si="2"/>
        <v>440655</v>
      </c>
    </row>
    <row r="21" spans="1:11" ht="17.25" customHeight="1">
      <c r="A21" s="12" t="s">
        <v>29</v>
      </c>
      <c r="B21" s="13">
        <v>26906</v>
      </c>
      <c r="C21" s="13">
        <v>39496</v>
      </c>
      <c r="D21" s="13">
        <v>50363</v>
      </c>
      <c r="E21" s="13">
        <v>29421</v>
      </c>
      <c r="F21" s="13">
        <v>31224</v>
      </c>
      <c r="G21" s="13">
        <v>39459</v>
      </c>
      <c r="H21" s="13">
        <v>43380</v>
      </c>
      <c r="I21" s="13">
        <v>21772</v>
      </c>
      <c r="J21" s="11">
        <f t="shared" si="2"/>
        <v>282021</v>
      </c>
      <c r="K21" s="56"/>
    </row>
    <row r="22" spans="1:11" ht="17.25" customHeight="1">
      <c r="A22" s="12" t="s">
        <v>30</v>
      </c>
      <c r="B22" s="13">
        <v>15135</v>
      </c>
      <c r="C22" s="13">
        <v>22216</v>
      </c>
      <c r="D22" s="13">
        <v>28329</v>
      </c>
      <c r="E22" s="13">
        <v>16549</v>
      </c>
      <c r="F22" s="13">
        <v>17563</v>
      </c>
      <c r="G22" s="13">
        <v>22195</v>
      </c>
      <c r="H22" s="13">
        <v>24401</v>
      </c>
      <c r="I22" s="13">
        <v>12246</v>
      </c>
      <c r="J22" s="11">
        <f t="shared" si="2"/>
        <v>158634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7500</v>
      </c>
      <c r="J23" s="11">
        <f t="shared" si="2"/>
        <v>7500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9163.08</v>
      </c>
      <c r="J31" s="24">
        <f t="shared" ref="J31:J69" si="7">SUM(B31:I31)</f>
        <v>9163.08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1421666.5</v>
      </c>
      <c r="C43" s="23">
        <f t="shared" ref="C43:I43" si="8">+C44+C52</f>
        <v>1915680.84</v>
      </c>
      <c r="D43" s="23">
        <f t="shared" si="8"/>
        <v>2199352.4300000002</v>
      </c>
      <c r="E43" s="23">
        <f t="shared" si="8"/>
        <v>1079443.0699999998</v>
      </c>
      <c r="F43" s="23">
        <f t="shared" si="8"/>
        <v>1319075.28</v>
      </c>
      <c r="G43" s="23">
        <f t="shared" si="8"/>
        <v>1939580.56</v>
      </c>
      <c r="H43" s="23">
        <f t="shared" si="8"/>
        <v>2585194.2100000004</v>
      </c>
      <c r="I43" s="23">
        <f t="shared" si="8"/>
        <v>1331551.1400000001</v>
      </c>
      <c r="J43" s="23">
        <f t="shared" si="7"/>
        <v>13791544.030000001</v>
      </c>
    </row>
    <row r="44" spans="1:10" ht="17.25" customHeight="1">
      <c r="A44" s="16" t="s">
        <v>51</v>
      </c>
      <c r="B44" s="24">
        <f>SUM(B45:B51)</f>
        <v>1406695.38</v>
      </c>
      <c r="C44" s="24">
        <f t="shared" ref="C44:J44" si="9">SUM(C45:C51)</f>
        <v>1895317.37</v>
      </c>
      <c r="D44" s="24">
        <f t="shared" si="9"/>
        <v>2179010.66</v>
      </c>
      <c r="E44" s="24">
        <f t="shared" si="9"/>
        <v>1060544.17</v>
      </c>
      <c r="F44" s="24">
        <f t="shared" si="9"/>
        <v>1299803.28</v>
      </c>
      <c r="G44" s="24">
        <f t="shared" si="9"/>
        <v>1921623.53</v>
      </c>
      <c r="H44" s="24">
        <f t="shared" si="9"/>
        <v>2560028.7200000002</v>
      </c>
      <c r="I44" s="24">
        <f t="shared" si="9"/>
        <v>1318207.6900000002</v>
      </c>
      <c r="J44" s="24">
        <f t="shared" si="9"/>
        <v>13641230.799999999</v>
      </c>
    </row>
    <row r="45" spans="1:10" ht="17.25" customHeight="1">
      <c r="A45" s="37" t="s">
        <v>52</v>
      </c>
      <c r="B45" s="24">
        <f t="shared" ref="B45:I45" si="10">ROUND(B26*B7,2)</f>
        <v>1406695.38</v>
      </c>
      <c r="C45" s="24">
        <f t="shared" si="10"/>
        <v>1891114.02</v>
      </c>
      <c r="D45" s="24">
        <f t="shared" si="10"/>
        <v>2179010.66</v>
      </c>
      <c r="E45" s="24">
        <f t="shared" si="10"/>
        <v>1037774.47</v>
      </c>
      <c r="F45" s="24">
        <f t="shared" si="10"/>
        <v>1299803.28</v>
      </c>
      <c r="G45" s="24">
        <f t="shared" si="10"/>
        <v>1921623.53</v>
      </c>
      <c r="H45" s="24">
        <f t="shared" si="10"/>
        <v>2560028.7200000002</v>
      </c>
      <c r="I45" s="24">
        <f t="shared" si="10"/>
        <v>1309044.6100000001</v>
      </c>
      <c r="J45" s="24">
        <f t="shared" si="7"/>
        <v>13605094.67</v>
      </c>
    </row>
    <row r="46" spans="1:10" ht="17.25" customHeight="1">
      <c r="A46" s="37" t="s">
        <v>53</v>
      </c>
      <c r="B46" s="20">
        <v>0</v>
      </c>
      <c r="C46" s="24">
        <f>ROUND(C27*C7,2)</f>
        <v>4203.3500000000004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4203.3500000000004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31108.68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31108.68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-8338.98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-8338.98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9163.08</v>
      </c>
      <c r="J49" s="24">
        <f>SUM(B49:I49)</f>
        <v>9163.08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-559012.88</v>
      </c>
      <c r="C56" s="38">
        <f t="shared" si="11"/>
        <v>-341616.99</v>
      </c>
      <c r="D56" s="38">
        <f t="shared" si="11"/>
        <v>-400506.36</v>
      </c>
      <c r="E56" s="38">
        <f t="shared" si="11"/>
        <v>-411719.19</v>
      </c>
      <c r="F56" s="38">
        <f t="shared" si="11"/>
        <v>-514234.63</v>
      </c>
      <c r="G56" s="38">
        <f t="shared" si="11"/>
        <v>-624458.96</v>
      </c>
      <c r="H56" s="38">
        <f t="shared" si="11"/>
        <v>-594320</v>
      </c>
      <c r="I56" s="38">
        <f t="shared" si="11"/>
        <v>-251091.7</v>
      </c>
      <c r="J56" s="38">
        <f t="shared" si="7"/>
        <v>-3696960.71</v>
      </c>
    </row>
    <row r="57" spans="1:10" ht="18.75" customHeight="1">
      <c r="A57" s="16" t="s">
        <v>86</v>
      </c>
      <c r="B57" s="38">
        <f t="shared" ref="B57:I57" si="12">B58+B59+B60+B61+B62+B63</f>
        <v>-492166.8</v>
      </c>
      <c r="C57" s="38">
        <f t="shared" si="12"/>
        <v>-191263.13</v>
      </c>
      <c r="D57" s="38">
        <f t="shared" si="12"/>
        <v>-247969.65</v>
      </c>
      <c r="E57" s="38">
        <f t="shared" si="12"/>
        <v>-81132</v>
      </c>
      <c r="F57" s="38">
        <f t="shared" si="12"/>
        <v>-414203.18</v>
      </c>
      <c r="G57" s="38">
        <f t="shared" si="12"/>
        <v>-471145.56</v>
      </c>
      <c r="H57" s="38">
        <f t="shared" si="12"/>
        <v>-398407.08999999997</v>
      </c>
      <c r="I57" s="38">
        <f t="shared" si="12"/>
        <v>-170142</v>
      </c>
      <c r="J57" s="38">
        <f t="shared" si="7"/>
        <v>-2466429.41</v>
      </c>
    </row>
    <row r="58" spans="1:10" ht="18.75" customHeight="1">
      <c r="A58" s="12" t="s">
        <v>87</v>
      </c>
      <c r="B58" s="38">
        <f>-ROUND(B9*$D$3,2)</f>
        <v>-142359</v>
      </c>
      <c r="C58" s="38">
        <f t="shared" ref="C58:I58" si="13">-ROUND(C9*$D$3,2)</f>
        <v>-182562</v>
      </c>
      <c r="D58" s="38">
        <f t="shared" si="13"/>
        <v>-168324</v>
      </c>
      <c r="E58" s="38">
        <f t="shared" si="13"/>
        <v>-81132</v>
      </c>
      <c r="F58" s="38">
        <f t="shared" si="13"/>
        <v>-125079</v>
      </c>
      <c r="G58" s="38">
        <f t="shared" si="13"/>
        <v>-154596</v>
      </c>
      <c r="H58" s="38">
        <f t="shared" si="13"/>
        <v>-182916</v>
      </c>
      <c r="I58" s="38">
        <f t="shared" si="13"/>
        <v>-170142</v>
      </c>
      <c r="J58" s="38">
        <f t="shared" si="7"/>
        <v>-1207110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0">
        <v>-1584</v>
      </c>
      <c r="C60" s="50">
        <v>-498</v>
      </c>
      <c r="D60" s="50">
        <v>-816</v>
      </c>
      <c r="E60" s="20">
        <v>0</v>
      </c>
      <c r="F60" s="50">
        <v>-963</v>
      </c>
      <c r="G60" s="50">
        <v>-810</v>
      </c>
      <c r="H60" s="50">
        <v>-450</v>
      </c>
      <c r="I60" s="20">
        <v>0</v>
      </c>
      <c r="J60" s="38">
        <f t="shared" si="7"/>
        <v>-5121</v>
      </c>
    </row>
    <row r="61" spans="1:10" ht="18.75" customHeight="1">
      <c r="A61" s="12" t="s">
        <v>63</v>
      </c>
      <c r="B61" s="50">
        <v>-744</v>
      </c>
      <c r="C61" s="50">
        <v>-384</v>
      </c>
      <c r="D61" s="50">
        <v>-405</v>
      </c>
      <c r="E61" s="20">
        <v>0</v>
      </c>
      <c r="F61" s="50">
        <v>-573</v>
      </c>
      <c r="G61" s="50">
        <v>-213</v>
      </c>
      <c r="H61" s="50">
        <v>-204</v>
      </c>
      <c r="I61" s="20">
        <v>0</v>
      </c>
      <c r="J61" s="38">
        <f t="shared" si="7"/>
        <v>-2523</v>
      </c>
    </row>
    <row r="62" spans="1:10" ht="18.75" customHeight="1">
      <c r="A62" s="12" t="s">
        <v>64</v>
      </c>
      <c r="B62" s="50">
        <v>-347423.8</v>
      </c>
      <c r="C62" s="50">
        <v>-7763.13</v>
      </c>
      <c r="D62" s="50">
        <v>-78396.649999999994</v>
      </c>
      <c r="E62" s="20">
        <v>0</v>
      </c>
      <c r="F62" s="50">
        <v>-287476.18</v>
      </c>
      <c r="G62" s="50">
        <v>-315498.56</v>
      </c>
      <c r="H62" s="50">
        <v>-214809.09</v>
      </c>
      <c r="I62" s="20">
        <v>0</v>
      </c>
      <c r="J62" s="38">
        <f>SUM(B62:I62)</f>
        <v>-1251367.4100000001</v>
      </c>
    </row>
    <row r="63" spans="1:10" ht="18.75" customHeight="1">
      <c r="A63" s="12" t="s">
        <v>65</v>
      </c>
      <c r="B63" s="50">
        <v>-56</v>
      </c>
      <c r="C63" s="50">
        <v>-56</v>
      </c>
      <c r="D63" s="20">
        <v>-28</v>
      </c>
      <c r="E63" s="20">
        <v>0</v>
      </c>
      <c r="F63" s="20">
        <v>-112</v>
      </c>
      <c r="G63" s="20">
        <v>-28</v>
      </c>
      <c r="H63" s="20">
        <v>-28</v>
      </c>
      <c r="I63" s="20">
        <v>0</v>
      </c>
      <c r="J63" s="38">
        <f t="shared" si="7"/>
        <v>-308</v>
      </c>
    </row>
    <row r="64" spans="1:10" ht="18.75" customHeight="1">
      <c r="A64" s="12" t="s">
        <v>91</v>
      </c>
      <c r="B64" s="50">
        <f>SUM(B65:B87)</f>
        <v>-66846.080000000002</v>
      </c>
      <c r="C64" s="50">
        <f t="shared" ref="C64:I64" si="14">SUM(C65:C87)</f>
        <v>-150353.85999999999</v>
      </c>
      <c r="D64" s="50">
        <f t="shared" si="14"/>
        <v>-152536.71</v>
      </c>
      <c r="E64" s="50">
        <f t="shared" si="14"/>
        <v>-330587.19</v>
      </c>
      <c r="F64" s="50">
        <f t="shared" si="14"/>
        <v>-100031.45000000001</v>
      </c>
      <c r="G64" s="50">
        <f t="shared" si="14"/>
        <v>-153313.4</v>
      </c>
      <c r="H64" s="50">
        <f t="shared" si="14"/>
        <v>-195912.91</v>
      </c>
      <c r="I64" s="50">
        <f t="shared" si="14"/>
        <v>-80949.700000000012</v>
      </c>
      <c r="J64" s="38">
        <f t="shared" si="7"/>
        <v>-1230531.3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1">
        <f t="shared" si="7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38">
        <v>-621</v>
      </c>
      <c r="C72" s="38">
        <v>-33960</v>
      </c>
      <c r="D72" s="38">
        <v>-22407</v>
      </c>
      <c r="E72" s="38">
        <v>-12400</v>
      </c>
      <c r="F72" s="38">
        <v>-36689</v>
      </c>
      <c r="G72" s="38">
        <v>-54428</v>
      </c>
      <c r="H72" s="38">
        <v>-46462</v>
      </c>
      <c r="I72" s="38">
        <v>-1296</v>
      </c>
      <c r="J72" s="51">
        <f t="shared" ref="J72" si="15">SUM(B72:I72)</f>
        <v>-208263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-190000</v>
      </c>
      <c r="F77" s="20">
        <v>0</v>
      </c>
      <c r="G77" s="20">
        <v>0</v>
      </c>
      <c r="H77" s="20">
        <v>0</v>
      </c>
      <c r="I77" s="20">
        <v>0</v>
      </c>
      <c r="J77" s="51">
        <f t="shared" ref="J77" si="16">SUM(B77:I77)</f>
        <v>-190000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38">
        <v>-48398.6</v>
      </c>
      <c r="F80" s="20">
        <v>0</v>
      </c>
      <c r="G80" s="20">
        <v>0</v>
      </c>
      <c r="H80" s="20">
        <v>0</v>
      </c>
      <c r="I80" s="20">
        <v>0</v>
      </c>
      <c r="J80" s="51">
        <f t="shared" ref="J80" si="17">SUM(B80:I80)</f>
        <v>-48398.6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2" t="s">
        <v>118</v>
      </c>
      <c r="B87" s="38">
        <v>-52571.4</v>
      </c>
      <c r="C87" s="38">
        <v>-96370.2</v>
      </c>
      <c r="D87" s="38">
        <v>-110301</v>
      </c>
      <c r="E87" s="38">
        <v>-23497.8</v>
      </c>
      <c r="F87" s="38">
        <v>-48719.4</v>
      </c>
      <c r="G87" s="38">
        <v>-80448</v>
      </c>
      <c r="H87" s="38">
        <v>-121911.6</v>
      </c>
      <c r="I87" s="38">
        <v>-66180.600000000006</v>
      </c>
      <c r="J87" s="38">
        <f t="shared" ref="J87" si="18">SUM(B87:I87)</f>
        <v>-600000</v>
      </c>
    </row>
    <row r="88" spans="1:11" ht="18.75" customHeight="1">
      <c r="A88" s="16" t="s">
        <v>115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9">+B92+B93</f>
        <v>862653.61999999988</v>
      </c>
      <c r="C91" s="25">
        <f t="shared" si="19"/>
        <v>1574063.8500000003</v>
      </c>
      <c r="D91" s="25">
        <f t="shared" si="19"/>
        <v>1798846.0700000003</v>
      </c>
      <c r="E91" s="25">
        <f t="shared" si="19"/>
        <v>667723.88</v>
      </c>
      <c r="F91" s="25">
        <f t="shared" si="19"/>
        <v>804840.65000000014</v>
      </c>
      <c r="G91" s="25">
        <f t="shared" si="19"/>
        <v>1315121.6000000001</v>
      </c>
      <c r="H91" s="25">
        <f t="shared" si="19"/>
        <v>1990874.2100000004</v>
      </c>
      <c r="I91" s="25">
        <f t="shared" si="19"/>
        <v>1080459.4400000002</v>
      </c>
      <c r="J91" s="51">
        <f>SUM(B91:I91)</f>
        <v>10094583.320000002</v>
      </c>
      <c r="K91" s="58"/>
    </row>
    <row r="92" spans="1:11" ht="18.75" customHeight="1">
      <c r="A92" s="16" t="s">
        <v>94</v>
      </c>
      <c r="B92" s="25">
        <f t="shared" ref="B92:I92" si="20">+B44+B57+B64+B88</f>
        <v>847682.49999999988</v>
      </c>
      <c r="C92" s="25">
        <f t="shared" si="20"/>
        <v>1553700.3800000004</v>
      </c>
      <c r="D92" s="25">
        <f t="shared" si="20"/>
        <v>1778504.3000000003</v>
      </c>
      <c r="E92" s="25">
        <f t="shared" si="20"/>
        <v>648824.98</v>
      </c>
      <c r="F92" s="25">
        <f t="shared" si="20"/>
        <v>785568.65000000014</v>
      </c>
      <c r="G92" s="25">
        <f t="shared" si="20"/>
        <v>1297164.57</v>
      </c>
      <c r="H92" s="25">
        <f t="shared" si="20"/>
        <v>1965708.7200000004</v>
      </c>
      <c r="I92" s="25">
        <f t="shared" si="20"/>
        <v>1067115.9900000002</v>
      </c>
      <c r="J92" s="51">
        <f>SUM(B92:I92)</f>
        <v>9944270.0900000017</v>
      </c>
      <c r="K92" s="58"/>
    </row>
    <row r="93" spans="1:11" ht="18.75" customHeight="1">
      <c r="A93" s="16" t="s">
        <v>98</v>
      </c>
      <c r="B93" s="25">
        <f t="shared" ref="B93:I93" si="21">IF(+B52+B89+B94&lt;0,0,(B52+B89+B94))</f>
        <v>14971.12</v>
      </c>
      <c r="C93" s="25">
        <f t="shared" si="21"/>
        <v>20363.47</v>
      </c>
      <c r="D93" s="25">
        <f t="shared" si="21"/>
        <v>20341.77</v>
      </c>
      <c r="E93" s="20">
        <f t="shared" si="21"/>
        <v>18898.900000000001</v>
      </c>
      <c r="F93" s="25">
        <f t="shared" si="21"/>
        <v>19272</v>
      </c>
      <c r="G93" s="20">
        <f t="shared" si="21"/>
        <v>17957.03</v>
      </c>
      <c r="H93" s="25">
        <f t="shared" si="21"/>
        <v>25165.49</v>
      </c>
      <c r="I93" s="20">
        <f t="shared" si="21"/>
        <v>13343.45</v>
      </c>
      <c r="J93" s="51">
        <f>SUM(B93:I93)</f>
        <v>150313.23000000001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10094583.300000001</v>
      </c>
    </row>
    <row r="100" spans="1:10" ht="18.75" customHeight="1">
      <c r="A100" s="27" t="s">
        <v>82</v>
      </c>
      <c r="B100" s="28">
        <v>108188.75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22">SUM(B100:I100)</f>
        <v>108188.75</v>
      </c>
    </row>
    <row r="101" spans="1:10" ht="18.75" customHeight="1">
      <c r="A101" s="27" t="s">
        <v>83</v>
      </c>
      <c r="B101" s="28">
        <v>754464.87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22"/>
        <v>754464.87</v>
      </c>
    </row>
    <row r="102" spans="1:10" ht="18.75" customHeight="1">
      <c r="A102" s="27" t="s">
        <v>84</v>
      </c>
      <c r="B102" s="43">
        <v>0</v>
      </c>
      <c r="C102" s="28">
        <f>+C91</f>
        <v>1574063.8500000003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22"/>
        <v>1574063.8500000003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1798846.0700000003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22"/>
        <v>1798846.0700000003</v>
      </c>
    </row>
    <row r="104" spans="1:10" ht="18.75" customHeight="1">
      <c r="A104" s="27" t="s">
        <v>119</v>
      </c>
      <c r="B104" s="43">
        <v>0</v>
      </c>
      <c r="C104" s="43">
        <v>0</v>
      </c>
      <c r="D104" s="43">
        <v>0</v>
      </c>
      <c r="E104" s="28">
        <v>388321.75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22"/>
        <v>388321.75</v>
      </c>
    </row>
    <row r="105" spans="1:10" ht="18.75" customHeight="1">
      <c r="A105" s="27" t="s">
        <v>120</v>
      </c>
      <c r="B105" s="43">
        <v>0</v>
      </c>
      <c r="C105" s="43">
        <v>0</v>
      </c>
      <c r="D105" s="43">
        <v>0</v>
      </c>
      <c r="E105" s="28">
        <v>279402.13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22"/>
        <v>279402.13</v>
      </c>
    </row>
    <row r="106" spans="1:10" ht="18.75" customHeight="1">
      <c r="A106" s="27" t="s">
        <v>121</v>
      </c>
      <c r="B106" s="43">
        <v>0</v>
      </c>
      <c r="C106" s="43">
        <v>0</v>
      </c>
      <c r="D106" s="43">
        <v>0</v>
      </c>
      <c r="E106" s="28">
        <v>0</v>
      </c>
      <c r="F106" s="43">
        <v>0</v>
      </c>
      <c r="G106" s="43">
        <v>0</v>
      </c>
      <c r="H106" s="43">
        <v>0</v>
      </c>
      <c r="I106" s="43">
        <v>0</v>
      </c>
      <c r="J106" s="44">
        <f t="shared" si="22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804840.65000000014</v>
      </c>
      <c r="G107" s="43">
        <v>0</v>
      </c>
      <c r="H107" s="43">
        <v>0</v>
      </c>
      <c r="I107" s="43">
        <v>0</v>
      </c>
      <c r="J107" s="44">
        <f t="shared" si="22"/>
        <v>804840.65000000014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188620.24</v>
      </c>
      <c r="H108" s="43">
        <v>0</v>
      </c>
      <c r="I108" s="43">
        <v>0</v>
      </c>
      <c r="J108" s="44">
        <f t="shared" si="22"/>
        <v>188620.24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259323.5</v>
      </c>
      <c r="H109" s="43">
        <v>0</v>
      </c>
      <c r="I109" s="43">
        <v>0</v>
      </c>
      <c r="J109" s="44">
        <f t="shared" si="22"/>
        <v>259323.5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404247.59</v>
      </c>
      <c r="H110" s="43">
        <v>0</v>
      </c>
      <c r="I110" s="43">
        <v>0</v>
      </c>
      <c r="J110" s="44">
        <f t="shared" si="22"/>
        <v>404247.59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462930.26</v>
      </c>
      <c r="H111" s="43">
        <v>0</v>
      </c>
      <c r="I111" s="43">
        <v>0</v>
      </c>
      <c r="J111" s="44">
        <f t="shared" si="22"/>
        <v>462930.26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585002.66</v>
      </c>
      <c r="I112" s="43">
        <v>0</v>
      </c>
      <c r="J112" s="44">
        <f t="shared" si="22"/>
        <v>585002.66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47158.93</v>
      </c>
      <c r="I113" s="43">
        <v>0</v>
      </c>
      <c r="J113" s="44">
        <f t="shared" si="22"/>
        <v>47158.93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318248.56</v>
      </c>
      <c r="I114" s="43">
        <v>0</v>
      </c>
      <c r="J114" s="44">
        <f t="shared" si="22"/>
        <v>318248.56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284246.83</v>
      </c>
      <c r="I115" s="43">
        <v>0</v>
      </c>
      <c r="J115" s="44">
        <f t="shared" si="22"/>
        <v>284246.83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756217.22</v>
      </c>
      <c r="I116" s="43">
        <v>0</v>
      </c>
      <c r="J116" s="44">
        <f t="shared" si="22"/>
        <v>756217.22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388665.35</v>
      </c>
      <c r="J117" s="44">
        <f t="shared" si="22"/>
        <v>388665.35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691794.09</v>
      </c>
      <c r="J118" s="47">
        <f t="shared" si="22"/>
        <v>691794.09</v>
      </c>
    </row>
    <row r="119" spans="1:10" ht="18.75" customHeight="1">
      <c r="A119" s="42"/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2013-11-05T21:26:47Z</dcterms:modified>
</cp:coreProperties>
</file>