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I35" i="8"/>
  <c r="H35"/>
  <c r="G35"/>
  <c r="F35"/>
  <c r="E35"/>
  <c r="D35"/>
  <c r="C35"/>
  <c r="B35"/>
  <c r="J51" l="1"/>
  <c r="J50"/>
  <c r="J80"/>
  <c r="B9"/>
  <c r="C9"/>
  <c r="D9"/>
  <c r="E9"/>
  <c r="F9"/>
  <c r="G9"/>
  <c r="G8" s="1"/>
  <c r="H9"/>
  <c r="I9"/>
  <c r="I8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8" s="1"/>
  <c r="J37"/>
  <c r="J39"/>
  <c r="J40"/>
  <c r="J47"/>
  <c r="I49"/>
  <c r="J49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9"/>
  <c r="B92"/>
  <c r="C92"/>
  <c r="D92"/>
  <c r="E92"/>
  <c r="F92"/>
  <c r="G92"/>
  <c r="H92"/>
  <c r="I92"/>
  <c r="J92"/>
  <c r="J93"/>
  <c r="J99"/>
  <c r="J100"/>
  <c r="J103"/>
  <c r="J104"/>
  <c r="J105"/>
  <c r="J107"/>
  <c r="J108"/>
  <c r="J109"/>
  <c r="J110"/>
  <c r="J111"/>
  <c r="J112"/>
  <c r="J113"/>
  <c r="J114"/>
  <c r="J115"/>
  <c r="J116"/>
  <c r="J117"/>
  <c r="H56" l="1"/>
  <c r="D56"/>
  <c r="I7"/>
  <c r="I45" s="1"/>
  <c r="I44" s="1"/>
  <c r="I43" s="1"/>
  <c r="G7"/>
  <c r="G45" s="1"/>
  <c r="G44" s="1"/>
  <c r="E8"/>
  <c r="E7" s="1"/>
  <c r="E48" s="1"/>
  <c r="J48" s="1"/>
  <c r="C8"/>
  <c r="C7" s="1"/>
  <c r="J9"/>
  <c r="H8"/>
  <c r="H7" s="1"/>
  <c r="H45" s="1"/>
  <c r="H44" s="1"/>
  <c r="F8"/>
  <c r="F7" s="1"/>
  <c r="F45" s="1"/>
  <c r="F44" s="1"/>
  <c r="F43" s="1"/>
  <c r="D8"/>
  <c r="D7" s="1"/>
  <c r="D45" s="1"/>
  <c r="D44" s="1"/>
  <c r="B8"/>
  <c r="J8" s="1"/>
  <c r="J7" s="1"/>
  <c r="C56"/>
  <c r="I56"/>
  <c r="J64"/>
  <c r="F56"/>
  <c r="G56"/>
  <c r="E56"/>
  <c r="H43"/>
  <c r="H91"/>
  <c r="H90" s="1"/>
  <c r="F91"/>
  <c r="F90" s="1"/>
  <c r="F106" s="1"/>
  <c r="J106" s="1"/>
  <c r="D43"/>
  <c r="D91"/>
  <c r="D90" s="1"/>
  <c r="D102" s="1"/>
  <c r="J102" s="1"/>
  <c r="B7"/>
  <c r="B45" s="1"/>
  <c r="J57"/>
  <c r="B56"/>
  <c r="I91"/>
  <c r="I90" s="1"/>
  <c r="G43"/>
  <c r="G91"/>
  <c r="G90" s="1"/>
  <c r="E45"/>
  <c r="C45"/>
  <c r="C46"/>
  <c r="J46" s="1"/>
  <c r="E44" l="1"/>
  <c r="J56"/>
  <c r="C44"/>
  <c r="E43"/>
  <c r="E91"/>
  <c r="E90" s="1"/>
  <c r="J45"/>
  <c r="J44" s="1"/>
  <c r="B44"/>
  <c r="C43" l="1"/>
  <c r="C91"/>
  <c r="C90" s="1"/>
  <c r="C101" s="1"/>
  <c r="J101" s="1"/>
  <c r="J98" s="1"/>
  <c r="B43"/>
  <c r="J43" s="1"/>
  <c r="B91"/>
  <c r="J91" l="1"/>
  <c r="B90"/>
  <c r="J90" s="1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<sst xmlns="http://schemas.openxmlformats.org/spreadsheetml/2006/main" count="121" uniqueCount="121">
  <si>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</si>
  <si>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</si>
  <si>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</si>
  <si>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</si>
  <si>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</si>
  <si>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</si>
  <si>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</si>
  <si>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</si>
  <si>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</si>
  <si>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</si>
  <si>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</si>
  <si>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</si>
  <si>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</si>
  <si>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</si>
  <si>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</si>
  <si>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</si>
  <si>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</si>
  <si>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</si>
  <si>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</si>
  <si>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</si>
  <si>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</si>
  <si>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</si>
  <si>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</si>
  <si>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</si>
  <si>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</si>
  <si>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</si>
  <si>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</si>
  <si>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</si>
  <si>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</si>
  <si>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</si>
  <si>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</si>
  <si>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</si>
  <si>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</si>
  <si>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</si>
  <si>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</si>
  <si>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</si>
  <si>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</si>
  <si>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</si>
  <si>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</si>
  <si>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</si>
  <si>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</si>
  <si>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</si>
  <si>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</si>
  <si>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</si>
  <si>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</si>
  <si>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</si>
  <si>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</si>
  <si>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</si>
  <si>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</si>
  <si>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</si>
  <si>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</si>
  <si>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</si>
  <si>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</si>
  <si>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</si>
  <si>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</si>
  <si>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</si>
  <si>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</si>
  <si>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</si>
  <si>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</si>
  <si>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</si>
  <si>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</si>
  <si>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</si>
  <si>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</si>
  <si>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</si>
  <si>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</si>
  <si>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</si>
  <si>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</si>
  <si>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</si>
  <si>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</si>
  <si>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</si>
  <si>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</si>
  <si>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</si>
  <si>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</si>
  <si>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</si>
  <si>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</si>
  <si>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</si>
  <si>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</si>
  <si>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</si>
  <si>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</si>
  <si>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</si>
  <si>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</si>
  <si>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</si>
  <si>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</si>
  <si>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</si>
  <si>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</si>
  <si>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</si>
  <si>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</si>
  <si>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</si>
  <si>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</si>
  <si>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</si>
  <si>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</si>
  <si>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</si>
  <si>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</si>
  <si>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</si>
  <si>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</si>
  <si>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</si>
  <si>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</si>
  <si>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</si>
  <si>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</si>
  <si>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</si>
  <si>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</si>
  <si>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</si>
  <si>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</si>
  <si>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</si>
  <si>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</si>
  <si>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</si>
  <si>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</si>
  <si>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</si>
  <si>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</si>
  <si>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</si>
  <si>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</si>
  <si>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</si>
  <si>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</si>
  <si>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</si>
  <si>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</si>
  <si>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</si>
  <si>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</si>
  <si>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>OPERAÇÃO 24/10/13 - VENCIMENTO 31/10/13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</si>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</sst>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showGridLines="0" tabSelected="1" zoomScale="80" zoomScaleNormal="8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60" t="s">
        <v>90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ht="21">
      <c r="A2" s="61" t="s">
        <v>117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2" t="s">
        <v>16</v>
      </c>
      <c r="B4" s="63" t="s">
        <v>31</v>
      </c>
      <c r="C4" s="64"/>
      <c r="D4" s="64"/>
      <c r="E4" s="64"/>
      <c r="F4" s="64"/>
      <c r="G4" s="64"/>
      <c r="H4" s="64"/>
      <c r="I4" s="65"/>
      <c r="J4" s="66" t="s">
        <v>17</v>
      </c>
    </row>
    <row r="5" spans="1:12" ht="38.25">
      <c r="A5" s="62"/>
      <c r="B5" s="30" t="s">
        <v>8</v>
      </c>
      <c r="C5" s="30" t="s">
        <v>9</v>
      </c>
      <c r="D5" s="30" t="s">
        <v>10</v>
      </c>
      <c r="E5" s="67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2"/>
    </row>
    <row r="6" spans="1:12" ht="18.75" customHeight="1">
      <c r="A6" s="62"/>
      <c r="B6" s="3" t="s">
        <v>0</v>
      </c>
      <c r="C6" s="3" t="s">
        <v>1</v>
      </c>
      <c r="D6" s="3" t="s">
        <v>2</v>
      </c>
      <c r="E6" s="68"/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7.25" customHeight="1">
      <c r="A7" s="8" t="s">
        <v>32</v>
      </c>
      <c r="B7" s="9">
        <f t="shared" ref="B7:J7" si="0">+B8+B16+B20+B23</f>
        <v>615010</v>
      </c>
      <c r="C7" s="9">
        <f t="shared" si="0"/>
        <v>775952</v>
      </c>
      <c r="D7" s="9">
        <f t="shared" si="0"/>
        <v>729335</v>
      </c>
      <c r="E7" s="9">
        <f t="shared" si="0"/>
        <v>450949</v>
      </c>
      <c r="F7" s="9">
        <f t="shared" si="0"/>
        <v>554483</v>
      </c>
      <c r="G7" s="9">
        <f t="shared" si="0"/>
        <v>804354</v>
      </c>
      <c r="H7" s="9">
        <f t="shared" si="0"/>
        <v>1196095</v>
      </c>
      <c r="I7" s="9">
        <f t="shared" si="0"/>
        <v>572318</v>
      </c>
      <c r="J7" s="9">
        <f t="shared" si="0"/>
        <v>5698496</v>
      </c>
      <c r="K7" s="56"/>
    </row>
    <row r="8" spans="1:12" ht="17.25" customHeight="1">
      <c r="A8" s="10" t="s">
        <v>33</v>
      </c>
      <c r="B8" s="11">
        <f>B9+B12</f>
        <v>365292</v>
      </c>
      <c r="C8" s="11">
        <f t="shared" ref="C8:I8" si="1">C9+C12</f>
        <v>473305</v>
      </c>
      <c r="D8" s="11">
        <f t="shared" si="1"/>
        <v>421007</v>
      </c>
      <c r="E8" s="11">
        <f t="shared" si="1"/>
        <v>255023</v>
      </c>
      <c r="F8" s="11">
        <f t="shared" si="1"/>
        <v>326489</v>
      </c>
      <c r="G8" s="11">
        <f t="shared" si="1"/>
        <v>453924</v>
      </c>
      <c r="H8" s="11">
        <f t="shared" si="1"/>
        <v>651992</v>
      </c>
      <c r="I8" s="11">
        <f t="shared" si="1"/>
        <v>353769</v>
      </c>
      <c r="J8" s="11">
        <f t="shared" ref="J8:J23" si="2">SUM(B8:I8)</f>
        <v>3300801</v>
      </c>
    </row>
    <row r="9" spans="1:12" ht="17.25" customHeight="1">
      <c r="A9" s="15" t="s">
        <v>18</v>
      </c>
      <c r="B9" s="13">
        <f>+B10+B11</f>
        <v>45569</v>
      </c>
      <c r="C9" s="13">
        <f t="shared" ref="C9:I9" si="3">+C10+C11</f>
        <v>63308</v>
      </c>
      <c r="D9" s="13">
        <f t="shared" si="3"/>
        <v>51411</v>
      </c>
      <c r="E9" s="13">
        <f t="shared" si="3"/>
        <v>32689</v>
      </c>
      <c r="F9" s="13">
        <f t="shared" si="3"/>
        <v>40647</v>
      </c>
      <c r="G9" s="13">
        <f t="shared" si="3"/>
        <v>50696</v>
      </c>
      <c r="H9" s="13">
        <f t="shared" si="3"/>
        <v>58619</v>
      </c>
      <c r="I9" s="13">
        <f t="shared" si="3"/>
        <v>55950</v>
      </c>
      <c r="J9" s="11">
        <f t="shared" si="2"/>
        <v>398889</v>
      </c>
    </row>
    <row r="10" spans="1:12" ht="17.25" customHeight="1">
      <c r="A10" s="31" t="s">
        <v>19</v>
      </c>
      <c r="B10" s="13">
        <v>45569</v>
      </c>
      <c r="C10" s="13">
        <v>63308</v>
      </c>
      <c r="D10" s="13">
        <v>51411</v>
      </c>
      <c r="E10" s="13">
        <v>32689</v>
      </c>
      <c r="F10" s="13">
        <v>40647</v>
      </c>
      <c r="G10" s="13">
        <v>50696</v>
      </c>
      <c r="H10" s="13">
        <v>58619</v>
      </c>
      <c r="I10" s="13">
        <v>55950</v>
      </c>
      <c r="J10" s="11">
        <f>SUM(B10:I10)</f>
        <v>398889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319723</v>
      </c>
      <c r="C12" s="17">
        <f t="shared" si="4"/>
        <v>409997</v>
      </c>
      <c r="D12" s="17">
        <f t="shared" si="4"/>
        <v>369596</v>
      </c>
      <c r="E12" s="17">
        <f t="shared" si="4"/>
        <v>222334</v>
      </c>
      <c r="F12" s="17">
        <f t="shared" si="4"/>
        <v>285842</v>
      </c>
      <c r="G12" s="17">
        <f t="shared" si="4"/>
        <v>403228</v>
      </c>
      <c r="H12" s="17">
        <f t="shared" si="4"/>
        <v>593373</v>
      </c>
      <c r="I12" s="17">
        <f t="shared" si="4"/>
        <v>297819</v>
      </c>
      <c r="J12" s="11">
        <f t="shared" si="2"/>
        <v>2901912</v>
      </c>
    </row>
    <row r="13" spans="1:12" ht="17.25" customHeight="1">
      <c r="A13" s="14" t="s">
        <v>21</v>
      </c>
      <c r="B13" s="13">
        <v>135963</v>
      </c>
      <c r="C13" s="13">
        <v>189173</v>
      </c>
      <c r="D13" s="13">
        <v>176034</v>
      </c>
      <c r="E13" s="13">
        <v>107581</v>
      </c>
      <c r="F13" s="13">
        <v>133812</v>
      </c>
      <c r="G13" s="13">
        <v>186614</v>
      </c>
      <c r="H13" s="13">
        <v>267697</v>
      </c>
      <c r="I13" s="13">
        <v>129537</v>
      </c>
      <c r="J13" s="11">
        <f t="shared" si="2"/>
        <v>1326411</v>
      </c>
      <c r="K13" s="56"/>
      <c r="L13" s="57"/>
    </row>
    <row r="14" spans="1:12" ht="17.25" customHeight="1">
      <c r="A14" s="14" t="s">
        <v>22</v>
      </c>
      <c r="B14" s="13">
        <v>131812</v>
      </c>
      <c r="C14" s="13">
        <v>149618</v>
      </c>
      <c r="D14" s="13">
        <v>135083</v>
      </c>
      <c r="E14" s="13">
        <v>78580</v>
      </c>
      <c r="F14" s="13">
        <v>109843</v>
      </c>
      <c r="G14" s="13">
        <v>156490</v>
      </c>
      <c r="H14" s="13">
        <v>251363</v>
      </c>
      <c r="I14" s="13">
        <v>122545</v>
      </c>
      <c r="J14" s="11">
        <f t="shared" si="2"/>
        <v>1135334</v>
      </c>
      <c r="K14" s="56"/>
    </row>
    <row r="15" spans="1:12" ht="17.25" customHeight="1">
      <c r="A15" s="14" t="s">
        <v>23</v>
      </c>
      <c r="B15" s="13">
        <v>51948</v>
      </c>
      <c r="C15" s="13">
        <v>71206</v>
      </c>
      <c r="D15" s="13">
        <v>58479</v>
      </c>
      <c r="E15" s="13">
        <v>36173</v>
      </c>
      <c r="F15" s="13">
        <v>42187</v>
      </c>
      <c r="G15" s="13">
        <v>60124</v>
      </c>
      <c r="H15" s="13">
        <v>74313</v>
      </c>
      <c r="I15" s="13">
        <v>45737</v>
      </c>
      <c r="J15" s="11">
        <f t="shared" si="2"/>
        <v>440167</v>
      </c>
    </row>
    <row r="16" spans="1:12" ht="17.25" customHeight="1">
      <c r="A16" s="16" t="s">
        <v>24</v>
      </c>
      <c r="B16" s="11">
        <f>+B17+B18+B19</f>
        <v>209843</v>
      </c>
      <c r="C16" s="11">
        <f t="shared" ref="C16:I16" si="5">+C17+C18+C19</f>
        <v>239899</v>
      </c>
      <c r="D16" s="11">
        <f t="shared" si="5"/>
        <v>238959</v>
      </c>
      <c r="E16" s="11">
        <f t="shared" si="5"/>
        <v>147323</v>
      </c>
      <c r="F16" s="11">
        <f t="shared" si="5"/>
        <v>181607</v>
      </c>
      <c r="G16" s="11">
        <f t="shared" si="5"/>
        <v>292264</v>
      </c>
      <c r="H16" s="11">
        <f t="shared" si="5"/>
        <v>484733</v>
      </c>
      <c r="I16" s="11">
        <f t="shared" si="5"/>
        <v>178324</v>
      </c>
      <c r="J16" s="11">
        <f t="shared" si="2"/>
        <v>1972952</v>
      </c>
    </row>
    <row r="17" spans="1:11" ht="17.25" customHeight="1">
      <c r="A17" s="12" t="s">
        <v>25</v>
      </c>
      <c r="B17" s="13">
        <v>103978</v>
      </c>
      <c r="C17" s="13">
        <v>134431</v>
      </c>
      <c r="D17" s="13">
        <v>134233</v>
      </c>
      <c r="E17" s="13">
        <v>82471</v>
      </c>
      <c r="F17" s="13">
        <v>100953</v>
      </c>
      <c r="G17" s="13">
        <v>158688</v>
      </c>
      <c r="H17" s="13">
        <v>251651</v>
      </c>
      <c r="I17" s="13">
        <v>97121</v>
      </c>
      <c r="J17" s="11">
        <f t="shared" si="2"/>
        <v>1063526</v>
      </c>
      <c r="K17" s="56"/>
    </row>
    <row r="18" spans="1:11" ht="17.25" customHeight="1">
      <c r="A18" s="12" t="s">
        <v>26</v>
      </c>
      <c r="B18" s="13">
        <v>77163</v>
      </c>
      <c r="C18" s="13">
        <v>72472</v>
      </c>
      <c r="D18" s="13">
        <v>73948</v>
      </c>
      <c r="E18" s="13">
        <v>45225</v>
      </c>
      <c r="F18" s="13">
        <v>59833</v>
      </c>
      <c r="G18" s="13">
        <v>98722</v>
      </c>
      <c r="H18" s="13">
        <v>182381</v>
      </c>
      <c r="I18" s="13">
        <v>59703</v>
      </c>
      <c r="J18" s="11">
        <f t="shared" si="2"/>
        <v>669447</v>
      </c>
      <c r="K18" s="56"/>
    </row>
    <row r="19" spans="1:11" ht="17.25" customHeight="1">
      <c r="A19" s="12" t="s">
        <v>27</v>
      </c>
      <c r="B19" s="13">
        <v>28702</v>
      </c>
      <c r="C19" s="13">
        <v>32996</v>
      </c>
      <c r="D19" s="13">
        <v>30778</v>
      </c>
      <c r="E19" s="13">
        <v>19627</v>
      </c>
      <c r="F19" s="13">
        <v>20821</v>
      </c>
      <c r="G19" s="13">
        <v>34854</v>
      </c>
      <c r="H19" s="13">
        <v>50701</v>
      </c>
      <c r="I19" s="13">
        <v>21500</v>
      </c>
      <c r="J19" s="11">
        <f t="shared" si="2"/>
        <v>239979</v>
      </c>
    </row>
    <row r="20" spans="1:11" ht="17.25" customHeight="1">
      <c r="A20" s="16" t="s">
        <v>28</v>
      </c>
      <c r="B20" s="13">
        <v>39875</v>
      </c>
      <c r="C20" s="13">
        <v>62748</v>
      </c>
      <c r="D20" s="13">
        <v>69369</v>
      </c>
      <c r="E20" s="13">
        <v>48603</v>
      </c>
      <c r="F20" s="13">
        <v>46387</v>
      </c>
      <c r="G20" s="13">
        <v>58166</v>
      </c>
      <c r="H20" s="13">
        <v>59370</v>
      </c>
      <c r="I20" s="13">
        <v>32363</v>
      </c>
      <c r="J20" s="11">
        <f t="shared" si="2"/>
        <v>416881</v>
      </c>
    </row>
    <row r="21" spans="1:11" ht="17.25" customHeight="1">
      <c r="A21" s="12" t="s">
        <v>29</v>
      </c>
      <c r="B21" s="13">
        <v>25520</v>
      </c>
      <c r="C21" s="13">
        <v>40159</v>
      </c>
      <c r="D21" s="13">
        <v>44396</v>
      </c>
      <c r="E21" s="13">
        <v>31106</v>
      </c>
      <c r="F21" s="13">
        <v>29688</v>
      </c>
      <c r="G21" s="13">
        <v>37226</v>
      </c>
      <c r="H21" s="13">
        <v>37997</v>
      </c>
      <c r="I21" s="13">
        <v>20712</v>
      </c>
      <c r="J21" s="11">
        <f t="shared" si="2"/>
        <v>266804</v>
      </c>
      <c r="K21" s="56"/>
    </row>
    <row r="22" spans="1:11" ht="17.25" customHeight="1">
      <c r="A22" s="12" t="s">
        <v>30</v>
      </c>
      <c r="B22" s="13">
        <v>14355</v>
      </c>
      <c r="C22" s="13">
        <v>22589</v>
      </c>
      <c r="D22" s="13">
        <v>24973</v>
      </c>
      <c r="E22" s="13">
        <v>17497</v>
      </c>
      <c r="F22" s="13">
        <v>16699</v>
      </c>
      <c r="G22" s="13">
        <v>20940</v>
      </c>
      <c r="H22" s="13">
        <v>21373</v>
      </c>
      <c r="I22" s="13">
        <v>11651</v>
      </c>
      <c r="J22" s="11">
        <f t="shared" si="2"/>
        <v>150077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7862</v>
      </c>
      <c r="J23" s="11">
        <f t="shared" si="2"/>
        <v>7862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8343.58</v>
      </c>
      <c r="J31" s="24">
        <f t="shared" ref="J31:J69" si="7">SUM(B31:I31)</f>
        <v>8343.58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4">
        <f>+B36+B39</f>
        <v>25049.95</v>
      </c>
      <c r="C35" s="24">
        <f t="shared" ref="C35:I35" si="8">+C36+C39</f>
        <v>34169.79</v>
      </c>
      <c r="D35" s="24">
        <f t="shared" si="8"/>
        <v>35165.58</v>
      </c>
      <c r="E35" s="24">
        <f t="shared" si="8"/>
        <v>21728.59</v>
      </c>
      <c r="F35" s="24">
        <f t="shared" si="8"/>
        <v>21742.16</v>
      </c>
      <c r="G35" s="24">
        <f t="shared" si="8"/>
        <v>36444.67</v>
      </c>
      <c r="H35" s="24">
        <f t="shared" si="8"/>
        <v>44508.24</v>
      </c>
      <c r="I35" s="24">
        <f t="shared" si="8"/>
        <v>23809.79</v>
      </c>
      <c r="J35" s="24">
        <f t="shared" si="7"/>
        <v>242618.77</v>
      </c>
    </row>
    <row r="36" spans="1:10" ht="17.25" customHeight="1">
      <c r="A36" s="16" t="s">
        <v>44</v>
      </c>
      <c r="B36" s="24">
        <v>25049.95</v>
      </c>
      <c r="C36" s="24">
        <v>34169.79</v>
      </c>
      <c r="D36" s="24">
        <v>35165.58</v>
      </c>
      <c r="E36" s="24">
        <v>21728.59</v>
      </c>
      <c r="F36" s="24">
        <v>21742.16</v>
      </c>
      <c r="G36" s="24">
        <v>34179.53</v>
      </c>
      <c r="H36" s="24">
        <v>43345.06</v>
      </c>
      <c r="I36" s="24">
        <v>23809.79</v>
      </c>
      <c r="J36" s="24">
        <f t="shared" si="7"/>
        <v>239190.45</v>
      </c>
    </row>
    <row r="37" spans="1:10" ht="17.25" customHeight="1">
      <c r="A37" s="12" t="s">
        <v>45</v>
      </c>
      <c r="B37" s="59">
        <v>935</v>
      </c>
      <c r="C37" s="59">
        <v>1243</v>
      </c>
      <c r="D37" s="59">
        <v>1243</v>
      </c>
      <c r="E37" s="59">
        <v>1013</v>
      </c>
      <c r="F37" s="59">
        <v>809</v>
      </c>
      <c r="G37" s="59">
        <v>1233</v>
      </c>
      <c r="H37" s="59">
        <v>1658</v>
      </c>
      <c r="I37" s="59">
        <v>901</v>
      </c>
      <c r="J37" s="59">
        <f t="shared" si="7"/>
        <v>9035</v>
      </c>
    </row>
    <row r="38" spans="1:10" ht="17.25" customHeight="1">
      <c r="A38" s="12" t="s">
        <v>46</v>
      </c>
      <c r="B38" s="24">
        <v>26.79</v>
      </c>
      <c r="C38" s="24">
        <v>27.49</v>
      </c>
      <c r="D38" s="24">
        <v>28.29</v>
      </c>
      <c r="E38" s="24">
        <v>21.45</v>
      </c>
      <c r="F38" s="24">
        <v>26.88</v>
      </c>
      <c r="G38" s="24">
        <v>27.72</v>
      </c>
      <c r="H38" s="24">
        <v>26.14</v>
      </c>
      <c r="I38" s="24">
        <v>26.43</v>
      </c>
      <c r="J38" s="24">
        <f t="shared" ref="J38" si="9">ROUND(J36/J37,2)</f>
        <v>26.47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4">
        <v>2265.14</v>
      </c>
      <c r="H39" s="24">
        <v>1163.18</v>
      </c>
      <c r="I39" s="20">
        <v>0</v>
      </c>
      <c r="J39" s="24">
        <f t="shared" si="7"/>
        <v>3428.3199999999997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59">
        <v>37</v>
      </c>
      <c r="H40" s="59">
        <v>19</v>
      </c>
      <c r="I40" s="20">
        <v>0</v>
      </c>
      <c r="J40" s="59">
        <f t="shared" si="7"/>
        <v>56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4">
        <v>61.22</v>
      </c>
      <c r="H41" s="24">
        <v>61.22</v>
      </c>
      <c r="I41" s="20">
        <v>0</v>
      </c>
      <c r="J41" s="24">
        <v>61.22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1436647.28</v>
      </c>
      <c r="C43" s="23">
        <f t="shared" ref="C43:I43" si="10">+C44+C52</f>
        <v>2064360.9100000001</v>
      </c>
      <c r="D43" s="23">
        <f t="shared" si="10"/>
        <v>2044768.56</v>
      </c>
      <c r="E43" s="23">
        <f t="shared" si="10"/>
        <v>1267945.17</v>
      </c>
      <c r="F43" s="23">
        <f t="shared" si="10"/>
        <v>1337229.0699999998</v>
      </c>
      <c r="G43" s="23">
        <f t="shared" si="10"/>
        <v>1990964.39</v>
      </c>
      <c r="H43" s="23">
        <f t="shared" si="10"/>
        <v>2546906.0800000005</v>
      </c>
      <c r="I43" s="23">
        <f t="shared" si="10"/>
        <v>1341110.31</v>
      </c>
      <c r="J43" s="23">
        <f t="shared" si="7"/>
        <v>14029931.770000001</v>
      </c>
    </row>
    <row r="44" spans="1:10" ht="17.25" customHeight="1">
      <c r="A44" s="16" t="s">
        <v>51</v>
      </c>
      <c r="B44" s="24">
        <f>SUM(B45:B51)</f>
        <v>1421676.16</v>
      </c>
      <c r="C44" s="24">
        <f t="shared" ref="C44:J44" si="11">SUM(C45:C51)</f>
        <v>2043997.4400000002</v>
      </c>
      <c r="D44" s="24">
        <f t="shared" si="11"/>
        <v>2024426.79</v>
      </c>
      <c r="E44" s="24">
        <f t="shared" si="11"/>
        <v>1249046.27</v>
      </c>
      <c r="F44" s="24">
        <f t="shared" si="11"/>
        <v>1317957.0699999998</v>
      </c>
      <c r="G44" s="24">
        <f t="shared" si="11"/>
        <v>1973007.3599999999</v>
      </c>
      <c r="H44" s="24">
        <f t="shared" si="11"/>
        <v>2521740.5900000003</v>
      </c>
      <c r="I44" s="24">
        <f t="shared" si="11"/>
        <v>1327766.8600000001</v>
      </c>
      <c r="J44" s="24">
        <f t="shared" si="11"/>
        <v>13879618.539999999</v>
      </c>
    </row>
    <row r="45" spans="1:10" ht="17.25" customHeight="1">
      <c r="A45" s="37" t="s">
        <v>52</v>
      </c>
      <c r="B45" s="24">
        <f t="shared" ref="B45:I45" si="12">ROUND(B26*B7,2)</f>
        <v>1396626.21</v>
      </c>
      <c r="C45" s="24">
        <f t="shared" si="12"/>
        <v>2005370.35</v>
      </c>
      <c r="D45" s="24">
        <f t="shared" si="12"/>
        <v>1989261.21</v>
      </c>
      <c r="E45" s="24">
        <f t="shared" si="12"/>
        <v>1200967.3799999999</v>
      </c>
      <c r="F45" s="24">
        <f t="shared" si="12"/>
        <v>1296214.9099999999</v>
      </c>
      <c r="G45" s="24">
        <f t="shared" si="12"/>
        <v>1936562.69</v>
      </c>
      <c r="H45" s="24">
        <f t="shared" si="12"/>
        <v>2477232.35</v>
      </c>
      <c r="I45" s="24">
        <f t="shared" si="12"/>
        <v>1295613.49</v>
      </c>
      <c r="J45" s="24">
        <f t="shared" si="7"/>
        <v>13597848.59</v>
      </c>
    </row>
    <row r="46" spans="1:10" ht="17.25" customHeight="1">
      <c r="A46" s="37" t="s">
        <v>53</v>
      </c>
      <c r="B46" s="20">
        <v>0</v>
      </c>
      <c r="C46" s="24">
        <f>ROUND(C27*C7,2)</f>
        <v>4457.3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4457.3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36000.61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36000.61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-9650.31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-9650.31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8343.58</v>
      </c>
      <c r="J49" s="24">
        <f>SUM(B49:I49)</f>
        <v>8343.58</v>
      </c>
    </row>
    <row r="50" spans="1:10" ht="17.25" customHeight="1">
      <c r="A50" s="12" t="s">
        <v>57</v>
      </c>
      <c r="B50" s="39">
        <v>25049.95</v>
      </c>
      <c r="C50" s="39">
        <v>34169.79</v>
      </c>
      <c r="D50" s="39">
        <v>35165.58</v>
      </c>
      <c r="E50" s="39">
        <v>21728.59</v>
      </c>
      <c r="F50" s="39">
        <v>21742.16</v>
      </c>
      <c r="G50" s="39">
        <v>34179.53</v>
      </c>
      <c r="H50" s="39">
        <v>43345.06</v>
      </c>
      <c r="I50" s="24">
        <v>23809.79</v>
      </c>
      <c r="J50" s="24">
        <f>SUM(B50:I50)</f>
        <v>239190.45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39">
        <v>2265.14</v>
      </c>
      <c r="H51" s="39">
        <v>1163.18</v>
      </c>
      <c r="I51" s="20">
        <v>0</v>
      </c>
      <c r="J51" s="24">
        <f>SUM(B51:I51)</f>
        <v>3428.3199999999997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3">+B57+B64+B87+B88</f>
        <v>-245590.74</v>
      </c>
      <c r="C56" s="38">
        <f t="shared" si="13"/>
        <v>-217034.23999999999</v>
      </c>
      <c r="D56" s="38">
        <f t="shared" si="13"/>
        <v>-202917.4</v>
      </c>
      <c r="E56" s="38">
        <f t="shared" si="13"/>
        <v>-202756.39</v>
      </c>
      <c r="F56" s="38">
        <f t="shared" si="13"/>
        <v>-260235.4</v>
      </c>
      <c r="G56" s="38">
        <f t="shared" si="13"/>
        <v>-267023.49</v>
      </c>
      <c r="H56" s="38">
        <f t="shared" si="13"/>
        <v>-269347.5</v>
      </c>
      <c r="I56" s="38">
        <f t="shared" si="13"/>
        <v>-181323.1</v>
      </c>
      <c r="J56" s="38">
        <f t="shared" si="7"/>
        <v>-1846228.26</v>
      </c>
    </row>
    <row r="57" spans="1:10" ht="18.75" customHeight="1">
      <c r="A57" s="16" t="s">
        <v>86</v>
      </c>
      <c r="B57" s="38">
        <f t="shared" ref="B57:I57" si="14">B58+B59+B60+B61+B62+B63</f>
        <v>-231937.06</v>
      </c>
      <c r="C57" s="38">
        <f t="shared" si="14"/>
        <v>-197010.58</v>
      </c>
      <c r="D57" s="38">
        <f t="shared" si="14"/>
        <v>-183088.69</v>
      </c>
      <c r="E57" s="38">
        <f t="shared" si="14"/>
        <v>-98067</v>
      </c>
      <c r="F57" s="38">
        <f t="shared" si="14"/>
        <v>-245612.35</v>
      </c>
      <c r="G57" s="38">
        <f t="shared" si="14"/>
        <v>-248586.09</v>
      </c>
      <c r="H57" s="38">
        <f t="shared" si="14"/>
        <v>-241808.19</v>
      </c>
      <c r="I57" s="38">
        <f t="shared" si="14"/>
        <v>-167850</v>
      </c>
      <c r="J57" s="38">
        <f t="shared" si="7"/>
        <v>-1613959.96</v>
      </c>
    </row>
    <row r="58" spans="1:10" ht="18.75" customHeight="1">
      <c r="A58" s="12" t="s">
        <v>87</v>
      </c>
      <c r="B58" s="38">
        <f>-ROUND(B9*$D$3,2)</f>
        <v>-136707</v>
      </c>
      <c r="C58" s="38">
        <f t="shared" ref="C58:I58" si="15">-ROUND(C9*$D$3,2)</f>
        <v>-189924</v>
      </c>
      <c r="D58" s="38">
        <f t="shared" si="15"/>
        <v>-154233</v>
      </c>
      <c r="E58" s="38">
        <f t="shared" si="15"/>
        <v>-98067</v>
      </c>
      <c r="F58" s="38">
        <f t="shared" si="15"/>
        <v>-121941</v>
      </c>
      <c r="G58" s="38">
        <f t="shared" si="15"/>
        <v>-152088</v>
      </c>
      <c r="H58" s="38">
        <f t="shared" si="15"/>
        <v>-175857</v>
      </c>
      <c r="I58" s="38">
        <f t="shared" si="15"/>
        <v>-167850</v>
      </c>
      <c r="J58" s="38">
        <f t="shared" si="7"/>
        <v>-1196667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0">
        <v>-1227</v>
      </c>
      <c r="C60" s="50">
        <v>-579</v>
      </c>
      <c r="D60" s="50">
        <v>-357</v>
      </c>
      <c r="E60" s="20">
        <v>0</v>
      </c>
      <c r="F60" s="50">
        <v>-1023</v>
      </c>
      <c r="G60" s="50">
        <v>-330</v>
      </c>
      <c r="H60" s="50">
        <v>-339</v>
      </c>
      <c r="I60" s="20">
        <v>0</v>
      </c>
      <c r="J60" s="38">
        <f t="shared" si="7"/>
        <v>-3855</v>
      </c>
    </row>
    <row r="61" spans="1:10" ht="18.75" customHeight="1">
      <c r="A61" s="12" t="s">
        <v>63</v>
      </c>
      <c r="B61" s="50">
        <v>-645</v>
      </c>
      <c r="C61" s="50">
        <v>-402</v>
      </c>
      <c r="D61" s="50">
        <v>-240</v>
      </c>
      <c r="E61" s="20">
        <v>0</v>
      </c>
      <c r="F61" s="50">
        <v>-453</v>
      </c>
      <c r="G61" s="50">
        <v>-105</v>
      </c>
      <c r="H61" s="20">
        <v>0</v>
      </c>
      <c r="I61" s="20">
        <v>0</v>
      </c>
      <c r="J61" s="38">
        <f t="shared" si="7"/>
        <v>-1845</v>
      </c>
    </row>
    <row r="62" spans="1:10" ht="18.75" customHeight="1">
      <c r="A62" s="12" t="s">
        <v>64</v>
      </c>
      <c r="B62" s="50">
        <v>-93302.06</v>
      </c>
      <c r="C62" s="50">
        <v>-6077.58</v>
      </c>
      <c r="D62" s="50">
        <v>-28230.69</v>
      </c>
      <c r="E62" s="20">
        <v>0</v>
      </c>
      <c r="F62" s="50">
        <v>-122139.35</v>
      </c>
      <c r="G62" s="50">
        <v>-96035.09</v>
      </c>
      <c r="H62" s="50">
        <v>-65612.19</v>
      </c>
      <c r="I62" s="20">
        <v>0</v>
      </c>
      <c r="J62" s="38">
        <f>SUM(B62:I62)</f>
        <v>-411396.96</v>
      </c>
    </row>
    <row r="63" spans="1:10" ht="18.75" customHeight="1">
      <c r="A63" s="12" t="s">
        <v>65</v>
      </c>
      <c r="B63" s="50">
        <v>-56</v>
      </c>
      <c r="C63" s="50">
        <v>-28</v>
      </c>
      <c r="D63" s="50">
        <v>-28</v>
      </c>
      <c r="E63" s="20">
        <v>0</v>
      </c>
      <c r="F63" s="20">
        <v>-56</v>
      </c>
      <c r="G63" s="20">
        <v>-28</v>
      </c>
      <c r="H63" s="20">
        <v>0</v>
      </c>
      <c r="I63" s="20">
        <v>0</v>
      </c>
      <c r="J63" s="38">
        <f t="shared" si="7"/>
        <v>-196</v>
      </c>
    </row>
    <row r="64" spans="1:10" ht="18.75" customHeight="1">
      <c r="A64" s="12" t="s">
        <v>91</v>
      </c>
      <c r="B64" s="50">
        <f>SUM(B65:B86)</f>
        <v>-13653.68</v>
      </c>
      <c r="C64" s="50">
        <f t="shared" ref="C64:I64" si="16">SUM(C65:C86)</f>
        <v>-20023.66</v>
      </c>
      <c r="D64" s="50">
        <f t="shared" si="16"/>
        <v>-19828.71</v>
      </c>
      <c r="E64" s="50">
        <f t="shared" si="16"/>
        <v>-104689.39</v>
      </c>
      <c r="F64" s="50">
        <f t="shared" si="16"/>
        <v>-14623.05</v>
      </c>
      <c r="G64" s="50">
        <f t="shared" si="16"/>
        <v>-18437.400000000001</v>
      </c>
      <c r="H64" s="50">
        <f t="shared" si="16"/>
        <v>-27539.31</v>
      </c>
      <c r="I64" s="50">
        <f t="shared" si="16"/>
        <v>-13473.1</v>
      </c>
      <c r="J64" s="38">
        <f t="shared" si="7"/>
        <v>-232268.3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1">
        <f t="shared" si="7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38">
        <v>-48398.6</v>
      </c>
      <c r="F80" s="20">
        <v>0</v>
      </c>
      <c r="G80" s="20">
        <v>0</v>
      </c>
      <c r="H80" s="20">
        <v>0</v>
      </c>
      <c r="I80" s="20">
        <v>0</v>
      </c>
      <c r="J80" s="51">
        <f t="shared" ref="J80" si="17">SUM(B80:I80)</f>
        <v>-48398.6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6" t="s">
        <v>115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1" ht="18.75" customHeight="1">
      <c r="A88" s="16" t="s">
        <v>99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/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f>SUM(B89:I89)</f>
        <v>0</v>
      </c>
    </row>
    <row r="90" spans="1:11" ht="18.75" customHeight="1">
      <c r="A90" s="16" t="s">
        <v>95</v>
      </c>
      <c r="B90" s="25">
        <f t="shared" ref="B90:I90" si="18">+B91+B92</f>
        <v>1191056.54</v>
      </c>
      <c r="C90" s="25">
        <f t="shared" si="18"/>
        <v>1847326.6700000002</v>
      </c>
      <c r="D90" s="25">
        <f t="shared" si="18"/>
        <v>1841851.1600000001</v>
      </c>
      <c r="E90" s="25">
        <f t="shared" si="18"/>
        <v>1065188.78</v>
      </c>
      <c r="F90" s="25">
        <f t="shared" si="18"/>
        <v>1076993.6699999997</v>
      </c>
      <c r="G90" s="25">
        <f t="shared" si="18"/>
        <v>1723940.9</v>
      </c>
      <c r="H90" s="25">
        <f t="shared" si="18"/>
        <v>2277558.5800000005</v>
      </c>
      <c r="I90" s="25">
        <f t="shared" si="18"/>
        <v>1159787.21</v>
      </c>
      <c r="J90" s="51">
        <f>SUM(B90:I90)</f>
        <v>12183703.510000002</v>
      </c>
      <c r="K90" s="58"/>
    </row>
    <row r="91" spans="1:11" ht="18.75" customHeight="1">
      <c r="A91" s="16" t="s">
        <v>94</v>
      </c>
      <c r="B91" s="25">
        <f t="shared" ref="B91:I91" si="19">+B44+B57+B64+B87</f>
        <v>1176085.42</v>
      </c>
      <c r="C91" s="25">
        <f t="shared" si="19"/>
        <v>1826963.2000000002</v>
      </c>
      <c r="D91" s="25">
        <f t="shared" si="19"/>
        <v>1821509.3900000001</v>
      </c>
      <c r="E91" s="25">
        <f t="shared" si="19"/>
        <v>1046289.88</v>
      </c>
      <c r="F91" s="25">
        <f t="shared" si="19"/>
        <v>1057721.6699999997</v>
      </c>
      <c r="G91" s="25">
        <f t="shared" si="19"/>
        <v>1705983.8699999999</v>
      </c>
      <c r="H91" s="25">
        <f t="shared" si="19"/>
        <v>2252393.0900000003</v>
      </c>
      <c r="I91" s="25">
        <f t="shared" si="19"/>
        <v>1146443.76</v>
      </c>
      <c r="J91" s="51">
        <f>SUM(B91:I91)</f>
        <v>12033390.279999999</v>
      </c>
      <c r="K91" s="58"/>
    </row>
    <row r="92" spans="1:11" ht="18.75" customHeight="1">
      <c r="A92" s="16" t="s">
        <v>98</v>
      </c>
      <c r="B92" s="25">
        <f t="shared" ref="B92:I92" si="20">IF(+B52+B88+B93&lt;0,0,(B52+B88+B93))</f>
        <v>14971.12</v>
      </c>
      <c r="C92" s="25">
        <f t="shared" si="20"/>
        <v>20363.47</v>
      </c>
      <c r="D92" s="25">
        <f t="shared" si="20"/>
        <v>20341.77</v>
      </c>
      <c r="E92" s="25">
        <f t="shared" si="20"/>
        <v>18898.900000000001</v>
      </c>
      <c r="F92" s="25">
        <f t="shared" si="20"/>
        <v>19272</v>
      </c>
      <c r="G92" s="25">
        <f t="shared" si="20"/>
        <v>17957.03</v>
      </c>
      <c r="H92" s="25">
        <f t="shared" si="20"/>
        <v>25165.49</v>
      </c>
      <c r="I92" s="25">
        <f t="shared" si="20"/>
        <v>13343.45</v>
      </c>
      <c r="J92" s="51">
        <f>SUM(B92:I92)</f>
        <v>150313.23000000001</v>
      </c>
      <c r="K92" s="58"/>
    </row>
    <row r="93" spans="1:11" ht="18" customHeight="1">
      <c r="A93" s="16" t="s">
        <v>96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1">
        <f>SUM(B93:I93)</f>
        <v>0</v>
      </c>
    </row>
    <row r="94" spans="1:11" ht="18.75" customHeight="1">
      <c r="A94" s="16" t="s">
        <v>97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1:11" ht="18.75" customHeight="1">
      <c r="A95" s="2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/>
    </row>
    <row r="96" spans="1:11" ht="18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8.75" customHeight="1">
      <c r="A97" s="8"/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/>
    </row>
    <row r="98" spans="1:10" ht="18.75" customHeight="1">
      <c r="A98" s="26" t="s">
        <v>81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44">
        <f>SUM(J99:J117)</f>
        <v>12183703.519999998</v>
      </c>
    </row>
    <row r="99" spans="1:10" ht="18.75" customHeight="1">
      <c r="A99" s="27" t="s">
        <v>82</v>
      </c>
      <c r="B99" s="28">
        <v>148664.82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4">
        <f t="shared" ref="J99:J117" si="21">SUM(B99:I99)</f>
        <v>148664.82</v>
      </c>
    </row>
    <row r="100" spans="1:10" ht="18.75" customHeight="1">
      <c r="A100" s="27" t="s">
        <v>83</v>
      </c>
      <c r="B100" s="28">
        <v>1042391.72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si="21"/>
        <v>1042391.72</v>
      </c>
    </row>
    <row r="101" spans="1:10" ht="18.75" customHeight="1">
      <c r="A101" s="27" t="s">
        <v>84</v>
      </c>
      <c r="B101" s="43">
        <v>0</v>
      </c>
      <c r="C101" s="28">
        <f>+C90</f>
        <v>1847326.6700000002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21"/>
        <v>1847326.6700000002</v>
      </c>
    </row>
    <row r="102" spans="1:10" ht="18.75" customHeight="1">
      <c r="A102" s="27" t="s">
        <v>85</v>
      </c>
      <c r="B102" s="43">
        <v>0</v>
      </c>
      <c r="C102" s="43">
        <v>0</v>
      </c>
      <c r="D102" s="28">
        <f>+D90</f>
        <v>1841851.1600000001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21"/>
        <v>1841851.1600000001</v>
      </c>
    </row>
    <row r="103" spans="1:10" ht="18.75" customHeight="1">
      <c r="A103" s="27" t="s">
        <v>118</v>
      </c>
      <c r="B103" s="43">
        <v>0</v>
      </c>
      <c r="C103" s="43">
        <v>0</v>
      </c>
      <c r="D103" s="43">
        <v>0</v>
      </c>
      <c r="E103" s="28">
        <v>427514.04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21"/>
        <v>427514.04</v>
      </c>
    </row>
    <row r="104" spans="1:10" ht="18.75" customHeight="1">
      <c r="A104" s="27" t="s">
        <v>119</v>
      </c>
      <c r="B104" s="43">
        <v>0</v>
      </c>
      <c r="C104" s="43">
        <v>0</v>
      </c>
      <c r="D104" s="43">
        <v>0</v>
      </c>
      <c r="E104" s="28">
        <v>637674.73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21"/>
        <v>637674.73</v>
      </c>
    </row>
    <row r="105" spans="1:10" ht="18.75" customHeight="1">
      <c r="A105" s="27" t="s">
        <v>120</v>
      </c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21"/>
        <v>0</v>
      </c>
    </row>
    <row r="106" spans="1:10" ht="18.75" customHeight="1">
      <c r="A106" s="27" t="s">
        <v>103</v>
      </c>
      <c r="B106" s="43">
        <v>0</v>
      </c>
      <c r="C106" s="43">
        <v>0</v>
      </c>
      <c r="D106" s="43">
        <v>0</v>
      </c>
      <c r="E106" s="43">
        <v>0</v>
      </c>
      <c r="F106" s="28">
        <f>+F90</f>
        <v>1076993.6699999997</v>
      </c>
      <c r="G106" s="43">
        <v>0</v>
      </c>
      <c r="H106" s="43">
        <v>0</v>
      </c>
      <c r="I106" s="43">
        <v>0</v>
      </c>
      <c r="J106" s="44">
        <f t="shared" si="21"/>
        <v>1076993.6699999997</v>
      </c>
    </row>
    <row r="107" spans="1:10" ht="18.75" customHeight="1">
      <c r="A107" s="27" t="s">
        <v>104</v>
      </c>
      <c r="B107" s="43">
        <v>0</v>
      </c>
      <c r="C107" s="43">
        <v>0</v>
      </c>
      <c r="D107" s="43">
        <v>0</v>
      </c>
      <c r="E107" s="43">
        <v>0</v>
      </c>
      <c r="F107" s="43">
        <v>0</v>
      </c>
      <c r="G107" s="28">
        <v>215636.27</v>
      </c>
      <c r="H107" s="43">
        <v>0</v>
      </c>
      <c r="I107" s="43">
        <v>0</v>
      </c>
      <c r="J107" s="44">
        <f t="shared" si="21"/>
        <v>215636.27</v>
      </c>
    </row>
    <row r="108" spans="1:10" ht="18.75" customHeight="1">
      <c r="A108" s="27" t="s">
        <v>105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299804.09999999998</v>
      </c>
      <c r="H108" s="43">
        <v>0</v>
      </c>
      <c r="I108" s="43">
        <v>0</v>
      </c>
      <c r="J108" s="44">
        <f t="shared" si="21"/>
        <v>299804.09999999998</v>
      </c>
    </row>
    <row r="109" spans="1:10" ht="18.75" customHeight="1">
      <c r="A109" s="27" t="s">
        <v>106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446741.33</v>
      </c>
      <c r="H109" s="43">
        <v>0</v>
      </c>
      <c r="I109" s="43">
        <v>0</v>
      </c>
      <c r="J109" s="44">
        <f t="shared" si="21"/>
        <v>446741.33</v>
      </c>
    </row>
    <row r="110" spans="1:10" ht="18.75" customHeight="1">
      <c r="A110" s="27" t="s">
        <v>107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761759.21</v>
      </c>
      <c r="H110" s="43">
        <v>0</v>
      </c>
      <c r="I110" s="43">
        <v>0</v>
      </c>
      <c r="J110" s="44">
        <f t="shared" si="21"/>
        <v>761759.21</v>
      </c>
    </row>
    <row r="111" spans="1:10" ht="18.75" customHeight="1">
      <c r="A111" s="27" t="s">
        <v>108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28">
        <v>661187.38</v>
      </c>
      <c r="I111" s="43">
        <v>0</v>
      </c>
      <c r="J111" s="44">
        <f t="shared" si="21"/>
        <v>661187.38</v>
      </c>
    </row>
    <row r="112" spans="1:10" ht="18.75" customHeight="1">
      <c r="A112" s="27" t="s">
        <v>109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52895.11</v>
      </c>
      <c r="I112" s="43">
        <v>0</v>
      </c>
      <c r="J112" s="44">
        <f t="shared" si="21"/>
        <v>52895.11</v>
      </c>
    </row>
    <row r="113" spans="1:10" ht="18.75" customHeight="1">
      <c r="A113" s="27" t="s">
        <v>110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376569.32</v>
      </c>
      <c r="I113" s="43">
        <v>0</v>
      </c>
      <c r="J113" s="44">
        <f t="shared" si="21"/>
        <v>376569.32</v>
      </c>
    </row>
    <row r="114" spans="1:10" ht="18.75" customHeight="1">
      <c r="A114" s="27" t="s">
        <v>111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317473.91999999998</v>
      </c>
      <c r="I114" s="43">
        <v>0</v>
      </c>
      <c r="J114" s="44">
        <f t="shared" si="21"/>
        <v>317473.91999999998</v>
      </c>
    </row>
    <row r="115" spans="1:10" ht="18.75" customHeight="1">
      <c r="A115" s="27" t="s">
        <v>112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869432.85</v>
      </c>
      <c r="I115" s="43">
        <v>0</v>
      </c>
      <c r="J115" s="44">
        <f t="shared" si="21"/>
        <v>869432.85</v>
      </c>
    </row>
    <row r="116" spans="1:10" ht="18.75" customHeight="1">
      <c r="A116" s="27" t="s">
        <v>113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28">
        <v>420966.95</v>
      </c>
      <c r="J116" s="44">
        <f t="shared" si="21"/>
        <v>420966.95</v>
      </c>
    </row>
    <row r="117" spans="1:10" ht="18.75" customHeight="1">
      <c r="A117" s="29" t="s">
        <v>114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6">
        <v>738820.27</v>
      </c>
      <c r="J117" s="47">
        <f t="shared" si="21"/>
        <v>738820.27</v>
      </c>
    </row>
    <row r="118" spans="1:10" ht="18.75" customHeight="1">
      <c r="A118" s="42"/>
      <c r="B118" s="54"/>
      <c r="C118" s="54"/>
      <c r="D118" s="54"/>
      <c r="E118" s="54"/>
      <c r="F118" s="54"/>
      <c r="G118" s="54"/>
      <c r="H118" s="54"/>
      <c r="I118" s="54"/>
      <c r="J118" s="55"/>
    </row>
    <row r="119" spans="1:10" ht="18.75" customHeight="1">
      <c r="A119" s="42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2013-11-05T16:10:11Z</dcterms:modified>
</cp:coreProperties>
</file>